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Fisuk\Documents\годовой отчет за 2023 год\3 формы\"/>
    </mc:Choice>
  </mc:AlternateContent>
  <xr:revisionPtr revIDLastSave="0" documentId="13_ncr:1_{2D8FE948-12EB-4839-BB0C-BE633A63512D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руб." sheetId="2" r:id="rId1"/>
    <sheet name="тыс. руб." sheetId="3" r:id="rId2"/>
  </sheets>
  <definedNames>
    <definedName name="APPT" localSheetId="0">руб.!$A$20</definedName>
    <definedName name="APPT" localSheetId="1">'тыс. руб.'!$A$20</definedName>
    <definedName name="FIO" localSheetId="0">руб.!#REF!</definedName>
    <definedName name="FIO" localSheetId="1">'тыс. руб.'!#REF!</definedName>
    <definedName name="LAST_CELL" localSheetId="0">руб.!$N$234</definedName>
    <definedName name="LAST_CELL" localSheetId="1">'тыс. руб.'!$N$234</definedName>
    <definedName name="SIGN" localSheetId="0">руб.!$A$20:$L$22</definedName>
    <definedName name="SIGN" localSheetId="1">'тыс. руб.'!$A$20:$L$22</definedName>
    <definedName name="_xlnm.Print_Titles" localSheetId="0">руб.!$11:$11</definedName>
    <definedName name="_xlnm.Print_Titles" localSheetId="1">'тыс. руб.'!$10:$11</definedName>
    <definedName name="_xlnm.Print_Area" localSheetId="0">руб.!$A$1:$L$229</definedName>
    <definedName name="_xlnm.Print_Area" localSheetId="1">'тыс. руб.'!$A$1:$L$229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1" i="3" l="1"/>
  <c r="D91" i="3"/>
  <c r="C91" i="3"/>
  <c r="E89" i="3"/>
  <c r="D89" i="3"/>
  <c r="C89" i="3"/>
  <c r="E56" i="3"/>
  <c r="D56" i="3"/>
  <c r="C56" i="3"/>
  <c r="H56" i="3" s="1"/>
  <c r="E55" i="3"/>
  <c r="D55" i="3"/>
  <c r="C55" i="3"/>
  <c r="E53" i="3"/>
  <c r="D53" i="3"/>
  <c r="C53" i="3"/>
  <c r="E54" i="3"/>
  <c r="D52" i="3"/>
  <c r="E52" i="3"/>
  <c r="C93" i="3"/>
  <c r="E187" i="3"/>
  <c r="D187" i="3"/>
  <c r="D186" i="3" s="1"/>
  <c r="C187" i="3"/>
  <c r="H187" i="3" s="1"/>
  <c r="E229" i="3"/>
  <c r="D229" i="3"/>
  <c r="C229" i="3"/>
  <c r="E227" i="3"/>
  <c r="D227" i="3"/>
  <c r="C227" i="3"/>
  <c r="I227" i="3" s="1"/>
  <c r="E223" i="3"/>
  <c r="D223" i="3"/>
  <c r="C223" i="3"/>
  <c r="E220" i="3"/>
  <c r="D220" i="3"/>
  <c r="C220" i="3"/>
  <c r="E218" i="3"/>
  <c r="D218" i="3"/>
  <c r="C218" i="3"/>
  <c r="E217" i="3"/>
  <c r="D217" i="3"/>
  <c r="C217" i="3"/>
  <c r="H217" i="3" s="1"/>
  <c r="E216" i="3"/>
  <c r="D216" i="3"/>
  <c r="C216" i="3"/>
  <c r="E215" i="3"/>
  <c r="D215" i="3"/>
  <c r="C215" i="3"/>
  <c r="E212" i="3"/>
  <c r="D212" i="3"/>
  <c r="C212" i="3"/>
  <c r="H212" i="3" s="1"/>
  <c r="E211" i="3"/>
  <c r="D211" i="3"/>
  <c r="C211" i="3"/>
  <c r="G211" i="3" s="1"/>
  <c r="E210" i="3"/>
  <c r="D210" i="3"/>
  <c r="C210" i="3"/>
  <c r="E209" i="3"/>
  <c r="D209" i="3"/>
  <c r="C209" i="3"/>
  <c r="E208" i="3"/>
  <c r="D208" i="3"/>
  <c r="C208" i="3"/>
  <c r="E207" i="3"/>
  <c r="D207" i="3"/>
  <c r="C207" i="3"/>
  <c r="E206" i="3"/>
  <c r="D206" i="3"/>
  <c r="J206" i="3" s="1"/>
  <c r="C206" i="3"/>
  <c r="E204" i="3"/>
  <c r="D204" i="3"/>
  <c r="C204" i="3"/>
  <c r="E202" i="3"/>
  <c r="I202" i="3" s="1"/>
  <c r="D202" i="3"/>
  <c r="C202" i="3"/>
  <c r="E201" i="3"/>
  <c r="D201" i="3"/>
  <c r="C201" i="3"/>
  <c r="E200" i="3"/>
  <c r="D200" i="3"/>
  <c r="C200" i="3"/>
  <c r="H200" i="3" s="1"/>
  <c r="E198" i="3"/>
  <c r="D198" i="3"/>
  <c r="C198" i="3"/>
  <c r="E197" i="3"/>
  <c r="D197" i="3"/>
  <c r="C197" i="3"/>
  <c r="E196" i="3"/>
  <c r="D196" i="3"/>
  <c r="C196" i="3"/>
  <c r="G196" i="3" s="1"/>
  <c r="E195" i="3"/>
  <c r="D195" i="3"/>
  <c r="C195" i="3"/>
  <c r="E194" i="3"/>
  <c r="D194" i="3"/>
  <c r="C194" i="3"/>
  <c r="E192" i="3"/>
  <c r="D192" i="3"/>
  <c r="C192" i="3"/>
  <c r="E191" i="3"/>
  <c r="D191" i="3"/>
  <c r="C191" i="3"/>
  <c r="E185" i="3"/>
  <c r="D185" i="3"/>
  <c r="C185" i="3"/>
  <c r="E180" i="3"/>
  <c r="D180" i="3"/>
  <c r="C180" i="3"/>
  <c r="E179" i="3"/>
  <c r="D179" i="3"/>
  <c r="C179" i="3"/>
  <c r="E178" i="3"/>
  <c r="I178" i="3" s="1"/>
  <c r="D178" i="3"/>
  <c r="C178" i="3"/>
  <c r="E176" i="3"/>
  <c r="D176" i="3"/>
  <c r="C176" i="3"/>
  <c r="E175" i="3"/>
  <c r="D175" i="3"/>
  <c r="C175" i="3"/>
  <c r="I175" i="3" s="1"/>
  <c r="E173" i="3"/>
  <c r="D173" i="3"/>
  <c r="C173" i="3"/>
  <c r="E171" i="3"/>
  <c r="D171" i="3"/>
  <c r="C171" i="3"/>
  <c r="E170" i="3"/>
  <c r="D170" i="3"/>
  <c r="C170" i="3"/>
  <c r="H170" i="3" s="1"/>
  <c r="E169" i="3"/>
  <c r="D169" i="3"/>
  <c r="C169" i="3"/>
  <c r="E168" i="3"/>
  <c r="H168" i="3" s="1"/>
  <c r="D168" i="3"/>
  <c r="C168" i="3"/>
  <c r="E167" i="3"/>
  <c r="D167" i="3"/>
  <c r="C167" i="3"/>
  <c r="I167" i="3" s="1"/>
  <c r="E166" i="3"/>
  <c r="D166" i="3"/>
  <c r="C166" i="3"/>
  <c r="E165" i="3"/>
  <c r="D165" i="3"/>
  <c r="C165" i="3"/>
  <c r="E164" i="3"/>
  <c r="D164" i="3"/>
  <c r="C164" i="3"/>
  <c r="E163" i="3"/>
  <c r="D163" i="3"/>
  <c r="C163" i="3"/>
  <c r="E162" i="3"/>
  <c r="D162" i="3"/>
  <c r="C162" i="3"/>
  <c r="H162" i="3" s="1"/>
  <c r="E161" i="3"/>
  <c r="D161" i="3"/>
  <c r="C161" i="3"/>
  <c r="E160" i="3"/>
  <c r="D160" i="3"/>
  <c r="C160" i="3"/>
  <c r="F160" i="3" s="1"/>
  <c r="E159" i="3"/>
  <c r="D159" i="3"/>
  <c r="C159" i="3"/>
  <c r="E158" i="3"/>
  <c r="D158" i="3"/>
  <c r="C158" i="3"/>
  <c r="H158" i="3" s="1"/>
  <c r="E157" i="3"/>
  <c r="D157" i="3"/>
  <c r="C157" i="3"/>
  <c r="G157" i="3" s="1"/>
  <c r="E156" i="3"/>
  <c r="D156" i="3"/>
  <c r="C156" i="3"/>
  <c r="E155" i="3"/>
  <c r="D155" i="3"/>
  <c r="C155" i="3"/>
  <c r="E154" i="3"/>
  <c r="D154" i="3"/>
  <c r="C154" i="3"/>
  <c r="E153" i="3"/>
  <c r="D153" i="3"/>
  <c r="C153" i="3"/>
  <c r="E152" i="3"/>
  <c r="D152" i="3"/>
  <c r="C152" i="3"/>
  <c r="E151" i="3"/>
  <c r="D151" i="3"/>
  <c r="C151" i="3"/>
  <c r="E150" i="3"/>
  <c r="D150" i="3"/>
  <c r="C150" i="3"/>
  <c r="E149" i="3"/>
  <c r="D149" i="3"/>
  <c r="C149" i="3"/>
  <c r="G149" i="3" s="1"/>
  <c r="E148" i="3"/>
  <c r="D148" i="3"/>
  <c r="C148" i="3"/>
  <c r="E147" i="3"/>
  <c r="D147" i="3"/>
  <c r="C147" i="3"/>
  <c r="E146" i="3"/>
  <c r="D146" i="3"/>
  <c r="C146" i="3"/>
  <c r="E145" i="3"/>
  <c r="D145" i="3"/>
  <c r="C145" i="3"/>
  <c r="G145" i="3" s="1"/>
  <c r="E144" i="3"/>
  <c r="D144" i="3"/>
  <c r="C144" i="3"/>
  <c r="E143" i="3"/>
  <c r="D143" i="3"/>
  <c r="C143" i="3"/>
  <c r="E141" i="3"/>
  <c r="D141" i="3"/>
  <c r="C141" i="3"/>
  <c r="F141" i="3" s="1"/>
  <c r="E140" i="3"/>
  <c r="D140" i="3"/>
  <c r="C140" i="3"/>
  <c r="E139" i="3"/>
  <c r="D139" i="3"/>
  <c r="C139" i="3"/>
  <c r="H139" i="3" s="1"/>
  <c r="E138" i="3"/>
  <c r="D138" i="3"/>
  <c r="C138" i="3"/>
  <c r="G138" i="3" s="1"/>
  <c r="E136" i="3"/>
  <c r="D136" i="3"/>
  <c r="C136" i="3"/>
  <c r="E135" i="3"/>
  <c r="D135" i="3"/>
  <c r="C135" i="3"/>
  <c r="F135" i="3" s="1"/>
  <c r="E134" i="3"/>
  <c r="D134" i="3"/>
  <c r="J134" i="3" s="1"/>
  <c r="C134" i="3"/>
  <c r="I134" i="3" s="1"/>
  <c r="E133" i="3"/>
  <c r="D133" i="3"/>
  <c r="C133" i="3"/>
  <c r="E132" i="3"/>
  <c r="D132" i="3"/>
  <c r="C132" i="3"/>
  <c r="E131" i="3"/>
  <c r="D131" i="3"/>
  <c r="C131" i="3"/>
  <c r="G131" i="3" s="1"/>
  <c r="E130" i="3"/>
  <c r="D130" i="3"/>
  <c r="C130" i="3"/>
  <c r="F130" i="3" s="1"/>
  <c r="E129" i="3"/>
  <c r="D129" i="3"/>
  <c r="C129" i="3"/>
  <c r="E128" i="3"/>
  <c r="D128" i="3"/>
  <c r="C128" i="3"/>
  <c r="E127" i="3"/>
  <c r="D127" i="3"/>
  <c r="C127" i="3"/>
  <c r="E126" i="3"/>
  <c r="D126" i="3"/>
  <c r="C126" i="3"/>
  <c r="E125" i="3"/>
  <c r="D125" i="3"/>
  <c r="C125" i="3"/>
  <c r="E124" i="3"/>
  <c r="D124" i="3"/>
  <c r="C124" i="3"/>
  <c r="E123" i="3"/>
  <c r="H123" i="3" s="1"/>
  <c r="D123" i="3"/>
  <c r="C123" i="3"/>
  <c r="E120" i="3"/>
  <c r="D120" i="3"/>
  <c r="C120" i="3"/>
  <c r="E118" i="3"/>
  <c r="D118" i="3"/>
  <c r="C118" i="3"/>
  <c r="E117" i="3"/>
  <c r="D117" i="3"/>
  <c r="C117" i="3"/>
  <c r="F117" i="3" s="1"/>
  <c r="E114" i="3"/>
  <c r="D114" i="3"/>
  <c r="C114" i="3"/>
  <c r="F114" i="3" s="1"/>
  <c r="E111" i="3"/>
  <c r="D111" i="3"/>
  <c r="C111" i="3"/>
  <c r="E110" i="3"/>
  <c r="D110" i="3"/>
  <c r="C110" i="3"/>
  <c r="E108" i="3"/>
  <c r="D108" i="3"/>
  <c r="C108" i="3"/>
  <c r="I108" i="3" s="1"/>
  <c r="E107" i="3"/>
  <c r="D107" i="3"/>
  <c r="C107" i="3"/>
  <c r="E103" i="3"/>
  <c r="D103" i="3"/>
  <c r="C103" i="3"/>
  <c r="G103" i="3" s="1"/>
  <c r="E101" i="3"/>
  <c r="D101" i="3"/>
  <c r="C101" i="3"/>
  <c r="E99" i="3"/>
  <c r="D99" i="3"/>
  <c r="C99" i="3"/>
  <c r="E97" i="3"/>
  <c r="D97" i="3"/>
  <c r="C97" i="3"/>
  <c r="E96" i="3"/>
  <c r="D96" i="3"/>
  <c r="C96" i="3"/>
  <c r="E95" i="3"/>
  <c r="D95" i="3"/>
  <c r="C95" i="3"/>
  <c r="G95" i="3" s="1"/>
  <c r="E94" i="3"/>
  <c r="D94" i="3"/>
  <c r="C94" i="3"/>
  <c r="E88" i="3"/>
  <c r="D88" i="3"/>
  <c r="C88" i="3"/>
  <c r="E85" i="3"/>
  <c r="D85" i="3"/>
  <c r="C85" i="3"/>
  <c r="E84" i="3"/>
  <c r="D84" i="3"/>
  <c r="C84" i="3"/>
  <c r="H84" i="3" s="1"/>
  <c r="E83" i="3"/>
  <c r="D83" i="3"/>
  <c r="C83" i="3"/>
  <c r="E80" i="3"/>
  <c r="D80" i="3"/>
  <c r="C80" i="3"/>
  <c r="F80" i="3" s="1"/>
  <c r="E79" i="3"/>
  <c r="D79" i="3"/>
  <c r="C79" i="3"/>
  <c r="I79" i="3" s="1"/>
  <c r="E74" i="3"/>
  <c r="D74" i="3"/>
  <c r="C74" i="3"/>
  <c r="E73" i="3"/>
  <c r="D73" i="3"/>
  <c r="C73" i="3"/>
  <c r="E72" i="3"/>
  <c r="D72" i="3"/>
  <c r="C72" i="3"/>
  <c r="G72" i="3" s="1"/>
  <c r="E71" i="3"/>
  <c r="D71" i="3"/>
  <c r="C71" i="3"/>
  <c r="F71" i="3" s="1"/>
  <c r="E70" i="3"/>
  <c r="D70" i="3"/>
  <c r="C70" i="3"/>
  <c r="E68" i="3"/>
  <c r="D68" i="3"/>
  <c r="C68" i="3"/>
  <c r="E67" i="3"/>
  <c r="D67" i="3"/>
  <c r="C67" i="3"/>
  <c r="E66" i="3"/>
  <c r="D66" i="3"/>
  <c r="C66" i="3"/>
  <c r="E63" i="3"/>
  <c r="D63" i="3"/>
  <c r="C63" i="3"/>
  <c r="G63" i="3" s="1"/>
  <c r="E62" i="3"/>
  <c r="D62" i="3"/>
  <c r="C62" i="3"/>
  <c r="E59" i="3"/>
  <c r="D59" i="3"/>
  <c r="C59" i="3"/>
  <c r="E51" i="3"/>
  <c r="D51" i="3"/>
  <c r="C51" i="3"/>
  <c r="E50" i="3"/>
  <c r="D50" i="3"/>
  <c r="C50" i="3"/>
  <c r="E49" i="3"/>
  <c r="D49" i="3"/>
  <c r="C49" i="3"/>
  <c r="F49" i="3" s="1"/>
  <c r="E47" i="3"/>
  <c r="D47" i="3"/>
  <c r="F47" i="3" s="1"/>
  <c r="C47" i="3"/>
  <c r="E46" i="3"/>
  <c r="D46" i="3"/>
  <c r="C46" i="3"/>
  <c r="E45" i="3"/>
  <c r="D45" i="3"/>
  <c r="C45" i="3"/>
  <c r="F45" i="3" s="1"/>
  <c r="E42" i="3"/>
  <c r="D42" i="3"/>
  <c r="C42" i="3"/>
  <c r="E41" i="3"/>
  <c r="D41" i="3"/>
  <c r="C41" i="3"/>
  <c r="I41" i="3" s="1"/>
  <c r="E40" i="3"/>
  <c r="D40" i="3"/>
  <c r="C40" i="3"/>
  <c r="E39" i="3"/>
  <c r="D39" i="3"/>
  <c r="C39" i="3"/>
  <c r="E36" i="3"/>
  <c r="D36" i="3"/>
  <c r="C36" i="3"/>
  <c r="E35" i="3"/>
  <c r="D35" i="3"/>
  <c r="C35" i="3"/>
  <c r="E31" i="3"/>
  <c r="D31" i="3"/>
  <c r="C31" i="3"/>
  <c r="I31" i="3" s="1"/>
  <c r="E30" i="3"/>
  <c r="D30" i="3"/>
  <c r="C30" i="3"/>
  <c r="I30" i="3" s="1"/>
  <c r="E28" i="3"/>
  <c r="D28" i="3"/>
  <c r="C28" i="3"/>
  <c r="E27" i="3"/>
  <c r="D27" i="3"/>
  <c r="C27" i="3"/>
  <c r="E26" i="3"/>
  <c r="D26" i="3"/>
  <c r="C26" i="3"/>
  <c r="E25" i="3"/>
  <c r="D25" i="3"/>
  <c r="C25" i="3"/>
  <c r="E23" i="3"/>
  <c r="D23" i="3"/>
  <c r="C23" i="3"/>
  <c r="I23" i="3" s="1"/>
  <c r="E22" i="3"/>
  <c r="D22" i="3"/>
  <c r="C22" i="3"/>
  <c r="E21" i="3"/>
  <c r="D21" i="3"/>
  <c r="C21" i="3"/>
  <c r="C18" i="3"/>
  <c r="D18" i="3"/>
  <c r="E18" i="3"/>
  <c r="D17" i="3"/>
  <c r="E17" i="3"/>
  <c r="C17" i="3"/>
  <c r="D16" i="3"/>
  <c r="E16" i="3"/>
  <c r="I46" i="3"/>
  <c r="F42" i="3"/>
  <c r="G39" i="3"/>
  <c r="H18" i="3"/>
  <c r="C19" i="3"/>
  <c r="D19" i="3"/>
  <c r="J19" i="3" s="1"/>
  <c r="E19" i="3"/>
  <c r="C20" i="3"/>
  <c r="D20" i="3"/>
  <c r="E20" i="3"/>
  <c r="H20" i="3" s="1"/>
  <c r="H22" i="3"/>
  <c r="J23" i="3"/>
  <c r="C24" i="3"/>
  <c r="D24" i="3"/>
  <c r="E24" i="3"/>
  <c r="H24" i="3" s="1"/>
  <c r="H26" i="3"/>
  <c r="J27" i="3"/>
  <c r="H28" i="3"/>
  <c r="C29" i="3"/>
  <c r="D29" i="3"/>
  <c r="E29" i="3"/>
  <c r="H30" i="3"/>
  <c r="J31" i="3"/>
  <c r="C32" i="3"/>
  <c r="D32" i="3"/>
  <c r="E32" i="3"/>
  <c r="H32" i="3" s="1"/>
  <c r="C33" i="3"/>
  <c r="D33" i="3"/>
  <c r="E33" i="3"/>
  <c r="C34" i="3"/>
  <c r="H34" i="3" s="1"/>
  <c r="D34" i="3"/>
  <c r="E34" i="3"/>
  <c r="J35" i="3"/>
  <c r="H36" i="3"/>
  <c r="C16" i="3"/>
  <c r="K229" i="3"/>
  <c r="J229" i="3"/>
  <c r="I229" i="3"/>
  <c r="H229" i="3"/>
  <c r="G229" i="3"/>
  <c r="F229" i="3"/>
  <c r="K228" i="3"/>
  <c r="J228" i="3"/>
  <c r="I228" i="3"/>
  <c r="H228" i="3"/>
  <c r="G228" i="3"/>
  <c r="F228" i="3"/>
  <c r="K227" i="3"/>
  <c r="J227" i="3"/>
  <c r="G227" i="3"/>
  <c r="F227" i="3"/>
  <c r="E226" i="3"/>
  <c r="J226" i="3" s="1"/>
  <c r="D226" i="3"/>
  <c r="D225" i="3"/>
  <c r="K224" i="3"/>
  <c r="J224" i="3"/>
  <c r="I224" i="3"/>
  <c r="H224" i="3"/>
  <c r="G224" i="3"/>
  <c r="F224" i="3"/>
  <c r="K223" i="3"/>
  <c r="J223" i="3"/>
  <c r="I223" i="3"/>
  <c r="H223" i="3"/>
  <c r="G223" i="3"/>
  <c r="F223" i="3"/>
  <c r="E222" i="3"/>
  <c r="I222" i="3" s="1"/>
  <c r="D222" i="3"/>
  <c r="C222" i="3"/>
  <c r="C221" i="3"/>
  <c r="K220" i="3"/>
  <c r="J220" i="3"/>
  <c r="I220" i="3"/>
  <c r="H220" i="3"/>
  <c r="G220" i="3"/>
  <c r="F220" i="3"/>
  <c r="K219" i="3"/>
  <c r="J219" i="3"/>
  <c r="I219" i="3"/>
  <c r="H219" i="3"/>
  <c r="G219" i="3"/>
  <c r="F219" i="3"/>
  <c r="K218" i="3"/>
  <c r="J218" i="3"/>
  <c r="I218" i="3"/>
  <c r="H218" i="3"/>
  <c r="G218" i="3"/>
  <c r="F218" i="3"/>
  <c r="K217" i="3"/>
  <c r="J217" i="3"/>
  <c r="I217" i="3"/>
  <c r="F217" i="3"/>
  <c r="K216" i="3"/>
  <c r="J216" i="3"/>
  <c r="I216" i="3"/>
  <c r="H216" i="3"/>
  <c r="G216" i="3"/>
  <c r="F216" i="3"/>
  <c r="K215" i="3"/>
  <c r="J215" i="3"/>
  <c r="I215" i="3"/>
  <c r="H215" i="3"/>
  <c r="G215" i="3"/>
  <c r="F215" i="3"/>
  <c r="K214" i="3"/>
  <c r="J214" i="3"/>
  <c r="I214" i="3"/>
  <c r="H214" i="3"/>
  <c r="G214" i="3"/>
  <c r="F214" i="3"/>
  <c r="E213" i="3"/>
  <c r="D213" i="3"/>
  <c r="C213" i="3"/>
  <c r="K212" i="3"/>
  <c r="J212" i="3"/>
  <c r="I212" i="3"/>
  <c r="F212" i="3"/>
  <c r="K211" i="3"/>
  <c r="J211" i="3"/>
  <c r="I211" i="3"/>
  <c r="H211" i="3"/>
  <c r="K210" i="3"/>
  <c r="J210" i="3"/>
  <c r="I210" i="3"/>
  <c r="H210" i="3"/>
  <c r="G210" i="3"/>
  <c r="F210" i="3"/>
  <c r="K209" i="3"/>
  <c r="J209" i="3"/>
  <c r="I209" i="3"/>
  <c r="H209" i="3"/>
  <c r="G209" i="3"/>
  <c r="F209" i="3"/>
  <c r="K208" i="3"/>
  <c r="J208" i="3"/>
  <c r="I208" i="3"/>
  <c r="H208" i="3"/>
  <c r="G208" i="3"/>
  <c r="F208" i="3"/>
  <c r="K207" i="3"/>
  <c r="J207" i="3"/>
  <c r="I207" i="3"/>
  <c r="H207" i="3"/>
  <c r="G207" i="3"/>
  <c r="F207" i="3"/>
  <c r="K206" i="3"/>
  <c r="H206" i="3"/>
  <c r="G206" i="3"/>
  <c r="E205" i="3"/>
  <c r="D205" i="3"/>
  <c r="K204" i="3"/>
  <c r="J204" i="3"/>
  <c r="I204" i="3"/>
  <c r="H204" i="3"/>
  <c r="G204" i="3"/>
  <c r="F204" i="3"/>
  <c r="K203" i="3"/>
  <c r="J203" i="3"/>
  <c r="I203" i="3"/>
  <c r="H203" i="3"/>
  <c r="G203" i="3"/>
  <c r="F203" i="3"/>
  <c r="J202" i="3"/>
  <c r="H202" i="3"/>
  <c r="G202" i="3"/>
  <c r="F202" i="3"/>
  <c r="K201" i="3"/>
  <c r="J201" i="3"/>
  <c r="I201" i="3"/>
  <c r="H201" i="3"/>
  <c r="G201" i="3"/>
  <c r="F201" i="3"/>
  <c r="K200" i="3"/>
  <c r="J200" i="3"/>
  <c r="I200" i="3"/>
  <c r="F200" i="3"/>
  <c r="K199" i="3"/>
  <c r="J199" i="3"/>
  <c r="I199" i="3"/>
  <c r="H199" i="3"/>
  <c r="G199" i="3"/>
  <c r="F199" i="3"/>
  <c r="K198" i="3"/>
  <c r="J198" i="3"/>
  <c r="I198" i="3"/>
  <c r="H198" i="3"/>
  <c r="G198" i="3"/>
  <c r="F198" i="3"/>
  <c r="K197" i="3"/>
  <c r="J197" i="3"/>
  <c r="I197" i="3"/>
  <c r="H197" i="3"/>
  <c r="G197" i="3"/>
  <c r="F197" i="3"/>
  <c r="K196" i="3"/>
  <c r="J196" i="3"/>
  <c r="I196" i="3"/>
  <c r="H196" i="3"/>
  <c r="K195" i="3"/>
  <c r="J195" i="3"/>
  <c r="I195" i="3"/>
  <c r="H195" i="3"/>
  <c r="G195" i="3"/>
  <c r="F195" i="3"/>
  <c r="K194" i="3"/>
  <c r="J194" i="3"/>
  <c r="I194" i="3"/>
  <c r="H194" i="3"/>
  <c r="G194" i="3"/>
  <c r="F194" i="3"/>
  <c r="E193" i="3"/>
  <c r="D193" i="3"/>
  <c r="K192" i="3"/>
  <c r="J192" i="3"/>
  <c r="I192" i="3"/>
  <c r="H192" i="3"/>
  <c r="G192" i="3"/>
  <c r="F192" i="3"/>
  <c r="K191" i="3"/>
  <c r="J191" i="3"/>
  <c r="I191" i="3"/>
  <c r="H191" i="3"/>
  <c r="G191" i="3"/>
  <c r="F191" i="3"/>
  <c r="E190" i="3"/>
  <c r="K190" i="3" s="1"/>
  <c r="D190" i="3"/>
  <c r="G190" i="3" s="1"/>
  <c r="C190" i="3"/>
  <c r="J187" i="3"/>
  <c r="F187" i="3"/>
  <c r="E186" i="3"/>
  <c r="I186" i="3" s="1"/>
  <c r="K185" i="3"/>
  <c r="J185" i="3"/>
  <c r="I185" i="3"/>
  <c r="H185" i="3"/>
  <c r="G185" i="3"/>
  <c r="F185" i="3"/>
  <c r="I184" i="3"/>
  <c r="F184" i="3"/>
  <c r="E184" i="3"/>
  <c r="H184" i="3" s="1"/>
  <c r="D184" i="3"/>
  <c r="C184" i="3"/>
  <c r="C183" i="3" s="1"/>
  <c r="K182" i="3"/>
  <c r="J182" i="3"/>
  <c r="I182" i="3"/>
  <c r="H182" i="3"/>
  <c r="G182" i="3"/>
  <c r="F182" i="3"/>
  <c r="I181" i="3"/>
  <c r="H181" i="3"/>
  <c r="F181" i="3"/>
  <c r="E181" i="3"/>
  <c r="D181" i="3"/>
  <c r="G181" i="3" s="1"/>
  <c r="C181" i="3"/>
  <c r="K180" i="3"/>
  <c r="J180" i="3"/>
  <c r="I180" i="3"/>
  <c r="H180" i="3"/>
  <c r="G180" i="3"/>
  <c r="F180" i="3"/>
  <c r="K179" i="3"/>
  <c r="J179" i="3"/>
  <c r="I179" i="3"/>
  <c r="H179" i="3"/>
  <c r="G179" i="3"/>
  <c r="F179" i="3"/>
  <c r="K178" i="3"/>
  <c r="J178" i="3"/>
  <c r="H178" i="3"/>
  <c r="G178" i="3"/>
  <c r="F178" i="3"/>
  <c r="E177" i="3"/>
  <c r="H177" i="3" s="1"/>
  <c r="D177" i="3"/>
  <c r="C177" i="3"/>
  <c r="K176" i="3"/>
  <c r="J176" i="3"/>
  <c r="I176" i="3"/>
  <c r="H176" i="3"/>
  <c r="G176" i="3"/>
  <c r="F176" i="3"/>
  <c r="K175" i="3"/>
  <c r="J175" i="3"/>
  <c r="G175" i="3"/>
  <c r="F175" i="3"/>
  <c r="E174" i="3"/>
  <c r="D174" i="3"/>
  <c r="K173" i="3"/>
  <c r="J173" i="3"/>
  <c r="I173" i="3"/>
  <c r="H173" i="3"/>
  <c r="G173" i="3"/>
  <c r="F173" i="3"/>
  <c r="E172" i="3"/>
  <c r="D172" i="3"/>
  <c r="C172" i="3"/>
  <c r="H172" i="3" s="1"/>
  <c r="K171" i="3"/>
  <c r="J171" i="3"/>
  <c r="I171" i="3"/>
  <c r="H171" i="3"/>
  <c r="G171" i="3"/>
  <c r="F171" i="3"/>
  <c r="K170" i="3"/>
  <c r="J170" i="3"/>
  <c r="I170" i="3"/>
  <c r="F170" i="3"/>
  <c r="K169" i="3"/>
  <c r="J169" i="3"/>
  <c r="I169" i="3"/>
  <c r="H169" i="3"/>
  <c r="G169" i="3"/>
  <c r="F169" i="3"/>
  <c r="K168" i="3"/>
  <c r="J168" i="3"/>
  <c r="I168" i="3"/>
  <c r="G168" i="3"/>
  <c r="F168" i="3"/>
  <c r="K167" i="3"/>
  <c r="J167" i="3"/>
  <c r="G167" i="3"/>
  <c r="F167" i="3"/>
  <c r="K166" i="3"/>
  <c r="J166" i="3"/>
  <c r="I166" i="3"/>
  <c r="H166" i="3"/>
  <c r="G166" i="3"/>
  <c r="F166" i="3"/>
  <c r="K165" i="3"/>
  <c r="J165" i="3"/>
  <c r="I165" i="3"/>
  <c r="H165" i="3"/>
  <c r="G165" i="3"/>
  <c r="F165" i="3"/>
  <c r="K164" i="3"/>
  <c r="J164" i="3"/>
  <c r="I164" i="3"/>
  <c r="H164" i="3"/>
  <c r="G164" i="3"/>
  <c r="F164" i="3"/>
  <c r="K163" i="3"/>
  <c r="J163" i="3"/>
  <c r="I163" i="3"/>
  <c r="H163" i="3"/>
  <c r="G163" i="3"/>
  <c r="F163" i="3"/>
  <c r="K162" i="3"/>
  <c r="J162" i="3"/>
  <c r="I162" i="3"/>
  <c r="F162" i="3"/>
  <c r="K161" i="3"/>
  <c r="J161" i="3"/>
  <c r="I161" i="3"/>
  <c r="H161" i="3"/>
  <c r="G161" i="3"/>
  <c r="F161" i="3"/>
  <c r="G160" i="3"/>
  <c r="K159" i="3"/>
  <c r="J159" i="3"/>
  <c r="I159" i="3"/>
  <c r="H159" i="3"/>
  <c r="G159" i="3"/>
  <c r="F159" i="3"/>
  <c r="K158" i="3"/>
  <c r="J158" i="3"/>
  <c r="I158" i="3"/>
  <c r="F158" i="3"/>
  <c r="K157" i="3"/>
  <c r="J157" i="3"/>
  <c r="I157" i="3"/>
  <c r="H157" i="3"/>
  <c r="K156" i="3"/>
  <c r="J156" i="3"/>
  <c r="I156" i="3"/>
  <c r="H156" i="3"/>
  <c r="G156" i="3"/>
  <c r="F156" i="3"/>
  <c r="K155" i="3"/>
  <c r="J155" i="3"/>
  <c r="I155" i="3"/>
  <c r="H155" i="3"/>
  <c r="G155" i="3"/>
  <c r="F155" i="3"/>
  <c r="K154" i="3"/>
  <c r="J154" i="3"/>
  <c r="I154" i="3"/>
  <c r="H154" i="3"/>
  <c r="G154" i="3"/>
  <c r="F154" i="3"/>
  <c r="K153" i="3"/>
  <c r="J153" i="3"/>
  <c r="I153" i="3"/>
  <c r="H153" i="3"/>
  <c r="G153" i="3"/>
  <c r="F153" i="3"/>
  <c r="K152" i="3"/>
  <c r="J152" i="3"/>
  <c r="I152" i="3"/>
  <c r="H152" i="3"/>
  <c r="G152" i="3"/>
  <c r="F152" i="3"/>
  <c r="K151" i="3"/>
  <c r="J151" i="3"/>
  <c r="I151" i="3"/>
  <c r="H151" i="3"/>
  <c r="G151" i="3"/>
  <c r="F151" i="3"/>
  <c r="K150" i="3"/>
  <c r="J150" i="3"/>
  <c r="I150" i="3"/>
  <c r="H150" i="3"/>
  <c r="G150" i="3"/>
  <c r="F150" i="3"/>
  <c r="K149" i="3"/>
  <c r="J149" i="3"/>
  <c r="I149" i="3"/>
  <c r="H149" i="3"/>
  <c r="K148" i="3"/>
  <c r="J148" i="3"/>
  <c r="I148" i="3"/>
  <c r="H148" i="3"/>
  <c r="G148" i="3"/>
  <c r="F148" i="3"/>
  <c r="K147" i="3"/>
  <c r="J147" i="3"/>
  <c r="I147" i="3"/>
  <c r="H147" i="3"/>
  <c r="G147" i="3"/>
  <c r="F147" i="3"/>
  <c r="K146" i="3"/>
  <c r="J146" i="3"/>
  <c r="I146" i="3"/>
  <c r="H146" i="3"/>
  <c r="G146" i="3"/>
  <c r="F146" i="3"/>
  <c r="K145" i="3"/>
  <c r="J145" i="3"/>
  <c r="I145" i="3"/>
  <c r="H145" i="3"/>
  <c r="K144" i="3"/>
  <c r="J144" i="3"/>
  <c r="I144" i="3"/>
  <c r="H144" i="3"/>
  <c r="G144" i="3"/>
  <c r="F144" i="3"/>
  <c r="K143" i="3"/>
  <c r="J143" i="3"/>
  <c r="I143" i="3"/>
  <c r="H143" i="3"/>
  <c r="G143" i="3"/>
  <c r="F143" i="3"/>
  <c r="K142" i="3"/>
  <c r="J142" i="3"/>
  <c r="I142" i="3"/>
  <c r="H142" i="3"/>
  <c r="G142" i="3"/>
  <c r="F142" i="3"/>
  <c r="K141" i="3"/>
  <c r="J141" i="3"/>
  <c r="H141" i="3"/>
  <c r="G141" i="3"/>
  <c r="K140" i="3"/>
  <c r="J140" i="3"/>
  <c r="I140" i="3"/>
  <c r="H140" i="3"/>
  <c r="G140" i="3"/>
  <c r="F140" i="3"/>
  <c r="K139" i="3"/>
  <c r="J139" i="3"/>
  <c r="I139" i="3"/>
  <c r="F139" i="3"/>
  <c r="K138" i="3"/>
  <c r="J138" i="3"/>
  <c r="I138" i="3"/>
  <c r="H138" i="3"/>
  <c r="K137" i="3"/>
  <c r="J137" i="3"/>
  <c r="I137" i="3"/>
  <c r="H137" i="3"/>
  <c r="G137" i="3"/>
  <c r="F137" i="3"/>
  <c r="K136" i="3"/>
  <c r="J136" i="3"/>
  <c r="I136" i="3"/>
  <c r="H136" i="3"/>
  <c r="G136" i="3"/>
  <c r="F136" i="3"/>
  <c r="K135" i="3"/>
  <c r="J135" i="3"/>
  <c r="I135" i="3"/>
  <c r="H135" i="3"/>
  <c r="G135" i="3"/>
  <c r="K134" i="3"/>
  <c r="H134" i="3"/>
  <c r="G134" i="3"/>
  <c r="K133" i="3"/>
  <c r="J133" i="3"/>
  <c r="I133" i="3"/>
  <c r="H133" i="3"/>
  <c r="G133" i="3"/>
  <c r="F133" i="3"/>
  <c r="K132" i="3"/>
  <c r="J132" i="3"/>
  <c r="I132" i="3"/>
  <c r="H132" i="3"/>
  <c r="G132" i="3"/>
  <c r="F132" i="3"/>
  <c r="K131" i="3"/>
  <c r="J131" i="3"/>
  <c r="I131" i="3"/>
  <c r="H131" i="3"/>
  <c r="K130" i="3"/>
  <c r="J130" i="3"/>
  <c r="H130" i="3"/>
  <c r="G130" i="3"/>
  <c r="K129" i="3"/>
  <c r="J129" i="3"/>
  <c r="I129" i="3"/>
  <c r="H129" i="3"/>
  <c r="G129" i="3"/>
  <c r="F129" i="3"/>
  <c r="K128" i="3"/>
  <c r="J128" i="3"/>
  <c r="I128" i="3"/>
  <c r="H128" i="3"/>
  <c r="G128" i="3"/>
  <c r="F128" i="3"/>
  <c r="K127" i="3"/>
  <c r="J127" i="3"/>
  <c r="I127" i="3"/>
  <c r="H127" i="3"/>
  <c r="G127" i="3"/>
  <c r="F127" i="3"/>
  <c r="K126" i="3"/>
  <c r="J126" i="3"/>
  <c r="I126" i="3"/>
  <c r="H126" i="3"/>
  <c r="G126" i="3"/>
  <c r="F126" i="3"/>
  <c r="K124" i="3"/>
  <c r="J124" i="3"/>
  <c r="I124" i="3"/>
  <c r="H124" i="3"/>
  <c r="G124" i="3"/>
  <c r="F124" i="3"/>
  <c r="K123" i="3"/>
  <c r="I123" i="3"/>
  <c r="G123" i="3"/>
  <c r="D122" i="3"/>
  <c r="K120" i="3"/>
  <c r="J120" i="3"/>
  <c r="I120" i="3"/>
  <c r="H120" i="3"/>
  <c r="G120" i="3"/>
  <c r="F120" i="3"/>
  <c r="F119" i="3"/>
  <c r="E119" i="3"/>
  <c r="H119" i="3" s="1"/>
  <c r="D119" i="3"/>
  <c r="G119" i="3" s="1"/>
  <c r="C119" i="3"/>
  <c r="I119" i="3" s="1"/>
  <c r="K118" i="3"/>
  <c r="J118" i="3"/>
  <c r="I118" i="3"/>
  <c r="H118" i="3"/>
  <c r="G118" i="3"/>
  <c r="F118" i="3"/>
  <c r="K117" i="3"/>
  <c r="J117" i="3"/>
  <c r="H117" i="3"/>
  <c r="G117" i="3"/>
  <c r="E116" i="3"/>
  <c r="D116" i="3"/>
  <c r="K114" i="3"/>
  <c r="J114" i="3"/>
  <c r="H114" i="3"/>
  <c r="G114" i="3"/>
  <c r="E113" i="3"/>
  <c r="D113" i="3"/>
  <c r="D112" i="3" s="1"/>
  <c r="C113" i="3"/>
  <c r="K111" i="3"/>
  <c r="J111" i="3"/>
  <c r="I111" i="3"/>
  <c r="H111" i="3"/>
  <c r="G111" i="3"/>
  <c r="F111" i="3"/>
  <c r="K110" i="3"/>
  <c r="J110" i="3"/>
  <c r="I110" i="3"/>
  <c r="H110" i="3"/>
  <c r="G110" i="3"/>
  <c r="F110" i="3"/>
  <c r="K109" i="3"/>
  <c r="J109" i="3"/>
  <c r="I109" i="3"/>
  <c r="H109" i="3"/>
  <c r="G109" i="3"/>
  <c r="F109" i="3"/>
  <c r="K108" i="3"/>
  <c r="J108" i="3"/>
  <c r="G108" i="3"/>
  <c r="F108" i="3"/>
  <c r="K107" i="3"/>
  <c r="J107" i="3"/>
  <c r="I107" i="3"/>
  <c r="H107" i="3"/>
  <c r="G107" i="3"/>
  <c r="F107" i="3"/>
  <c r="K106" i="3"/>
  <c r="J106" i="3"/>
  <c r="I106" i="3"/>
  <c r="H106" i="3"/>
  <c r="G106" i="3"/>
  <c r="F106" i="3"/>
  <c r="E105" i="3"/>
  <c r="K105" i="3" s="1"/>
  <c r="D105" i="3"/>
  <c r="C105" i="3"/>
  <c r="C104" i="3" s="1"/>
  <c r="K103" i="3"/>
  <c r="J103" i="3"/>
  <c r="I103" i="3"/>
  <c r="H103" i="3"/>
  <c r="E102" i="3"/>
  <c r="D102" i="3"/>
  <c r="K101" i="3"/>
  <c r="J101" i="3"/>
  <c r="I101" i="3"/>
  <c r="H101" i="3"/>
  <c r="G101" i="3"/>
  <c r="F101" i="3"/>
  <c r="E100" i="3"/>
  <c r="K100" i="3" s="1"/>
  <c r="D100" i="3"/>
  <c r="F100" i="3" s="1"/>
  <c r="C100" i="3"/>
  <c r="K99" i="3"/>
  <c r="J99" i="3"/>
  <c r="I99" i="3"/>
  <c r="H99" i="3"/>
  <c r="G99" i="3"/>
  <c r="F99" i="3"/>
  <c r="E98" i="3"/>
  <c r="D98" i="3"/>
  <c r="F98" i="3" s="1"/>
  <c r="C98" i="3"/>
  <c r="K97" i="3"/>
  <c r="J97" i="3"/>
  <c r="I97" i="3"/>
  <c r="H97" i="3"/>
  <c r="G97" i="3"/>
  <c r="F97" i="3"/>
  <c r="K96" i="3"/>
  <c r="J96" i="3"/>
  <c r="I96" i="3"/>
  <c r="H96" i="3"/>
  <c r="G96" i="3"/>
  <c r="F96" i="3"/>
  <c r="K95" i="3"/>
  <c r="J95" i="3"/>
  <c r="I95" i="3"/>
  <c r="H95" i="3"/>
  <c r="K94" i="3"/>
  <c r="J94" i="3"/>
  <c r="I94" i="3"/>
  <c r="H94" i="3"/>
  <c r="G94" i="3"/>
  <c r="F94" i="3"/>
  <c r="E93" i="3"/>
  <c r="I93" i="3" s="1"/>
  <c r="D93" i="3"/>
  <c r="K91" i="3"/>
  <c r="J91" i="3"/>
  <c r="I91" i="3"/>
  <c r="H91" i="3"/>
  <c r="G91" i="3"/>
  <c r="F91" i="3"/>
  <c r="E90" i="3"/>
  <c r="D90" i="3"/>
  <c r="C90" i="3"/>
  <c r="K89" i="3"/>
  <c r="J89" i="3"/>
  <c r="I89" i="3"/>
  <c r="H89" i="3"/>
  <c r="G89" i="3"/>
  <c r="F89" i="3"/>
  <c r="K88" i="3"/>
  <c r="J88" i="3"/>
  <c r="I88" i="3"/>
  <c r="H88" i="3"/>
  <c r="G88" i="3"/>
  <c r="F88" i="3"/>
  <c r="E87" i="3"/>
  <c r="E86" i="3" s="1"/>
  <c r="D87" i="3"/>
  <c r="C87" i="3"/>
  <c r="C86" i="3" s="1"/>
  <c r="K85" i="3"/>
  <c r="J85" i="3"/>
  <c r="I85" i="3"/>
  <c r="H85" i="3"/>
  <c r="G85" i="3"/>
  <c r="F85" i="3"/>
  <c r="K84" i="3"/>
  <c r="J84" i="3"/>
  <c r="I84" i="3"/>
  <c r="F84" i="3"/>
  <c r="K83" i="3"/>
  <c r="J83" i="3"/>
  <c r="I83" i="3"/>
  <c r="H83" i="3"/>
  <c r="G83" i="3"/>
  <c r="F83" i="3"/>
  <c r="E82" i="3"/>
  <c r="D82" i="3"/>
  <c r="K81" i="3"/>
  <c r="J81" i="3"/>
  <c r="I81" i="3"/>
  <c r="H81" i="3"/>
  <c r="G81" i="3"/>
  <c r="F81" i="3"/>
  <c r="K80" i="3"/>
  <c r="J80" i="3"/>
  <c r="H80" i="3"/>
  <c r="G80" i="3"/>
  <c r="K79" i="3"/>
  <c r="J79" i="3"/>
  <c r="G79" i="3"/>
  <c r="F79" i="3"/>
  <c r="E78" i="3"/>
  <c r="D78" i="3"/>
  <c r="C78" i="3"/>
  <c r="F78" i="3" s="1"/>
  <c r="K76" i="3"/>
  <c r="J76" i="3"/>
  <c r="I76" i="3"/>
  <c r="H76" i="3"/>
  <c r="G76" i="3"/>
  <c r="F76" i="3"/>
  <c r="K75" i="3"/>
  <c r="J75" i="3"/>
  <c r="I75" i="3"/>
  <c r="H75" i="3"/>
  <c r="G75" i="3"/>
  <c r="F75" i="3"/>
  <c r="K74" i="3"/>
  <c r="J74" i="3"/>
  <c r="I74" i="3"/>
  <c r="H74" i="3"/>
  <c r="G74" i="3"/>
  <c r="F74" i="3"/>
  <c r="K73" i="3"/>
  <c r="J73" i="3"/>
  <c r="I73" i="3"/>
  <c r="H73" i="3"/>
  <c r="G73" i="3"/>
  <c r="F73" i="3"/>
  <c r="K72" i="3"/>
  <c r="J72" i="3"/>
  <c r="I72" i="3"/>
  <c r="H72" i="3"/>
  <c r="K71" i="3"/>
  <c r="J71" i="3"/>
  <c r="H71" i="3"/>
  <c r="G71" i="3"/>
  <c r="K70" i="3"/>
  <c r="J70" i="3"/>
  <c r="I70" i="3"/>
  <c r="H70" i="3"/>
  <c r="G70" i="3"/>
  <c r="F70" i="3"/>
  <c r="E69" i="3"/>
  <c r="J69" i="3" s="1"/>
  <c r="D69" i="3"/>
  <c r="I68" i="3"/>
  <c r="H68" i="3"/>
  <c r="G68" i="3"/>
  <c r="F68" i="3"/>
  <c r="K67" i="3"/>
  <c r="J67" i="3"/>
  <c r="I67" i="3"/>
  <c r="H67" i="3"/>
  <c r="G67" i="3"/>
  <c r="F67" i="3"/>
  <c r="K66" i="3"/>
  <c r="J66" i="3"/>
  <c r="J65" i="3" s="1"/>
  <c r="I66" i="3"/>
  <c r="H66" i="3"/>
  <c r="G66" i="3"/>
  <c r="F66" i="3"/>
  <c r="K65" i="3"/>
  <c r="H65" i="3"/>
  <c r="G65" i="3"/>
  <c r="F65" i="3"/>
  <c r="E65" i="3"/>
  <c r="D65" i="3"/>
  <c r="C65" i="3"/>
  <c r="K63" i="3"/>
  <c r="J63" i="3"/>
  <c r="I63" i="3"/>
  <c r="H63" i="3"/>
  <c r="K62" i="3"/>
  <c r="J62" i="3"/>
  <c r="I62" i="3"/>
  <c r="H62" i="3"/>
  <c r="G62" i="3"/>
  <c r="F62" i="3"/>
  <c r="E61" i="3"/>
  <c r="D61" i="3"/>
  <c r="C61" i="3"/>
  <c r="K60" i="3"/>
  <c r="J60" i="3"/>
  <c r="I60" i="3"/>
  <c r="H60" i="3"/>
  <c r="G60" i="3"/>
  <c r="F60" i="3"/>
  <c r="K59" i="3"/>
  <c r="J59" i="3"/>
  <c r="I59" i="3"/>
  <c r="H59" i="3"/>
  <c r="G59" i="3"/>
  <c r="F59" i="3"/>
  <c r="E58" i="3"/>
  <c r="D58" i="3"/>
  <c r="K58" i="3" s="1"/>
  <c r="C58" i="3"/>
  <c r="I58" i="3" s="1"/>
  <c r="K57" i="3"/>
  <c r="J57" i="3"/>
  <c r="I57" i="3"/>
  <c r="H57" i="3"/>
  <c r="G57" i="3"/>
  <c r="F57" i="3"/>
  <c r="K56" i="3"/>
  <c r="J56" i="3"/>
  <c r="I56" i="3"/>
  <c r="F56" i="3"/>
  <c r="K55" i="3"/>
  <c r="J55" i="3"/>
  <c r="I55" i="3"/>
  <c r="H55" i="3"/>
  <c r="G55" i="3"/>
  <c r="F55" i="3"/>
  <c r="K54" i="3"/>
  <c r="J54" i="3"/>
  <c r="I54" i="3"/>
  <c r="H54" i="3"/>
  <c r="G54" i="3"/>
  <c r="F54" i="3"/>
  <c r="K53" i="3"/>
  <c r="J53" i="3"/>
  <c r="I53" i="3"/>
  <c r="H53" i="3"/>
  <c r="G53" i="3"/>
  <c r="F53" i="3"/>
  <c r="K51" i="3"/>
  <c r="J51" i="3"/>
  <c r="I51" i="3"/>
  <c r="H51" i="3"/>
  <c r="G51" i="3"/>
  <c r="F51" i="3"/>
  <c r="K50" i="3"/>
  <c r="J50" i="3"/>
  <c r="I50" i="3"/>
  <c r="H50" i="3"/>
  <c r="G50" i="3"/>
  <c r="F50" i="3"/>
  <c r="K49" i="3"/>
  <c r="J49" i="3"/>
  <c r="H49" i="3"/>
  <c r="G49" i="3"/>
  <c r="K48" i="3"/>
  <c r="J48" i="3"/>
  <c r="I48" i="3"/>
  <c r="H48" i="3"/>
  <c r="G48" i="3"/>
  <c r="F48" i="3"/>
  <c r="K47" i="3"/>
  <c r="J47" i="3"/>
  <c r="H47" i="3"/>
  <c r="G47" i="3"/>
  <c r="K46" i="3"/>
  <c r="J46" i="3"/>
  <c r="G46" i="3"/>
  <c r="F46" i="3"/>
  <c r="K45" i="3"/>
  <c r="J45" i="3"/>
  <c r="H45" i="3"/>
  <c r="G45" i="3"/>
  <c r="E44" i="3"/>
  <c r="D44" i="3"/>
  <c r="K42" i="3"/>
  <c r="J42" i="3"/>
  <c r="H42" i="3"/>
  <c r="G42" i="3"/>
  <c r="K41" i="3"/>
  <c r="J41" i="3"/>
  <c r="G41" i="3"/>
  <c r="F41" i="3"/>
  <c r="K40" i="3"/>
  <c r="J40" i="3"/>
  <c r="I40" i="3"/>
  <c r="H40" i="3"/>
  <c r="G40" i="3"/>
  <c r="F40" i="3"/>
  <c r="K39" i="3"/>
  <c r="J39" i="3"/>
  <c r="I39" i="3"/>
  <c r="H39" i="3"/>
  <c r="E38" i="3"/>
  <c r="D38" i="3"/>
  <c r="D37" i="3" s="1"/>
  <c r="I36" i="3"/>
  <c r="G36" i="3"/>
  <c r="F36" i="3"/>
  <c r="K35" i="3"/>
  <c r="I35" i="3"/>
  <c r="H35" i="3"/>
  <c r="G35" i="3"/>
  <c r="K34" i="3"/>
  <c r="J34" i="3"/>
  <c r="I34" i="3"/>
  <c r="K33" i="3"/>
  <c r="J33" i="3"/>
  <c r="I33" i="3"/>
  <c r="H33" i="3"/>
  <c r="G33" i="3"/>
  <c r="F33" i="3"/>
  <c r="I32" i="3"/>
  <c r="G32" i="3"/>
  <c r="F32" i="3"/>
  <c r="K31" i="3"/>
  <c r="H31" i="3"/>
  <c r="G31" i="3"/>
  <c r="K30" i="3"/>
  <c r="J30" i="3"/>
  <c r="K29" i="3"/>
  <c r="J29" i="3"/>
  <c r="I29" i="3"/>
  <c r="H29" i="3"/>
  <c r="G29" i="3"/>
  <c r="F29" i="3"/>
  <c r="I28" i="3"/>
  <c r="G28" i="3"/>
  <c r="F28" i="3"/>
  <c r="K27" i="3"/>
  <c r="I27" i="3"/>
  <c r="H27" i="3"/>
  <c r="G27" i="3"/>
  <c r="K26" i="3"/>
  <c r="J26" i="3"/>
  <c r="I26" i="3"/>
  <c r="K25" i="3"/>
  <c r="J25" i="3"/>
  <c r="I25" i="3"/>
  <c r="H25" i="3"/>
  <c r="G25" i="3"/>
  <c r="F25" i="3"/>
  <c r="I24" i="3"/>
  <c r="G24" i="3"/>
  <c r="F24" i="3"/>
  <c r="K23" i="3"/>
  <c r="G23" i="3"/>
  <c r="K22" i="3"/>
  <c r="J22" i="3"/>
  <c r="I22" i="3"/>
  <c r="K21" i="3"/>
  <c r="J21" i="3"/>
  <c r="I21" i="3"/>
  <c r="H21" i="3"/>
  <c r="G21" i="3"/>
  <c r="F21" i="3"/>
  <c r="I20" i="3"/>
  <c r="G20" i="3"/>
  <c r="F20" i="3"/>
  <c r="K19" i="3"/>
  <c r="I19" i="3"/>
  <c r="H19" i="3"/>
  <c r="G19" i="3"/>
  <c r="K18" i="3"/>
  <c r="J18" i="3"/>
  <c r="I18" i="3"/>
  <c r="K17" i="3"/>
  <c r="J17" i="3"/>
  <c r="I17" i="3"/>
  <c r="H17" i="3"/>
  <c r="G17" i="3"/>
  <c r="F17" i="3"/>
  <c r="K16" i="3"/>
  <c r="J16" i="3"/>
  <c r="I16" i="3"/>
  <c r="H16" i="3"/>
  <c r="G16" i="3"/>
  <c r="F16" i="3"/>
  <c r="F68" i="2"/>
  <c r="G68" i="2"/>
  <c r="H68" i="2"/>
  <c r="I68" i="2"/>
  <c r="E65" i="2"/>
  <c r="D65" i="2"/>
  <c r="C65" i="2"/>
  <c r="E213" i="2"/>
  <c r="D213" i="2"/>
  <c r="H215" i="2"/>
  <c r="I215" i="2"/>
  <c r="J215" i="2"/>
  <c r="K215" i="2"/>
  <c r="F215" i="2"/>
  <c r="G215" i="2"/>
  <c r="H202" i="2"/>
  <c r="I202" i="2"/>
  <c r="J202" i="2"/>
  <c r="K202" i="2"/>
  <c r="F202" i="2"/>
  <c r="G202" i="2"/>
  <c r="K91" i="2"/>
  <c r="J91" i="2"/>
  <c r="I91" i="2"/>
  <c r="F91" i="2"/>
  <c r="G91" i="2"/>
  <c r="H89" i="2"/>
  <c r="H91" i="2"/>
  <c r="D90" i="2"/>
  <c r="E90" i="2"/>
  <c r="C90" i="2"/>
  <c r="I90" i="2" s="1"/>
  <c r="J187" i="2"/>
  <c r="I187" i="2"/>
  <c r="G187" i="2"/>
  <c r="H187" i="2"/>
  <c r="F187" i="2"/>
  <c r="E186" i="2"/>
  <c r="H186" i="2" s="1"/>
  <c r="D186" i="2"/>
  <c r="G186" i="2" s="1"/>
  <c r="D184" i="2"/>
  <c r="D183" i="2" s="1"/>
  <c r="D122" i="2"/>
  <c r="F160" i="2"/>
  <c r="G160" i="2"/>
  <c r="H144" i="2"/>
  <c r="I144" i="2"/>
  <c r="J144" i="2"/>
  <c r="K144" i="2"/>
  <c r="F144" i="2"/>
  <c r="G144" i="2"/>
  <c r="H141" i="2"/>
  <c r="I141" i="2"/>
  <c r="J141" i="2"/>
  <c r="K141" i="2"/>
  <c r="F141" i="2"/>
  <c r="G141" i="2"/>
  <c r="H140" i="2"/>
  <c r="I140" i="2"/>
  <c r="J140" i="2"/>
  <c r="K140" i="2"/>
  <c r="F140" i="2"/>
  <c r="G140" i="2"/>
  <c r="H36" i="2"/>
  <c r="I36" i="2"/>
  <c r="J36" i="2"/>
  <c r="K36" i="2"/>
  <c r="F36" i="2"/>
  <c r="G36" i="2"/>
  <c r="H35" i="2"/>
  <c r="I35" i="2"/>
  <c r="J35" i="2"/>
  <c r="K35" i="2"/>
  <c r="F35" i="2"/>
  <c r="G35" i="2"/>
  <c r="E15" i="2"/>
  <c r="D15" i="2"/>
  <c r="C122" i="2"/>
  <c r="C15" i="2"/>
  <c r="C14" i="2" s="1"/>
  <c r="C38" i="2"/>
  <c r="C37" i="2" s="1"/>
  <c r="J138" i="2"/>
  <c r="J139" i="2"/>
  <c r="J142" i="2"/>
  <c r="J143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1" i="2"/>
  <c r="J162" i="2"/>
  <c r="J163" i="2"/>
  <c r="J164" i="2"/>
  <c r="J165" i="2"/>
  <c r="J166" i="2"/>
  <c r="J167" i="2"/>
  <c r="J168" i="2"/>
  <c r="J169" i="2"/>
  <c r="J170" i="2"/>
  <c r="J171" i="2"/>
  <c r="J173" i="2"/>
  <c r="J175" i="2"/>
  <c r="J176" i="2"/>
  <c r="J178" i="2"/>
  <c r="J179" i="2"/>
  <c r="J180" i="2"/>
  <c r="J182" i="2"/>
  <c r="J191" i="2"/>
  <c r="J192" i="2"/>
  <c r="J194" i="2"/>
  <c r="J195" i="2"/>
  <c r="J196" i="2"/>
  <c r="J197" i="2"/>
  <c r="J198" i="2"/>
  <c r="J199" i="2"/>
  <c r="J200" i="2"/>
  <c r="J201" i="2"/>
  <c r="J203" i="2"/>
  <c r="J204" i="2"/>
  <c r="J206" i="2"/>
  <c r="J207" i="2"/>
  <c r="J208" i="2"/>
  <c r="J209" i="2"/>
  <c r="J210" i="2"/>
  <c r="J211" i="2"/>
  <c r="J212" i="2"/>
  <c r="J214" i="2"/>
  <c r="J216" i="2"/>
  <c r="J217" i="2"/>
  <c r="J218" i="2"/>
  <c r="J219" i="2"/>
  <c r="J220" i="2"/>
  <c r="J223" i="2"/>
  <c r="J224" i="2"/>
  <c r="J227" i="2"/>
  <c r="J228" i="2"/>
  <c r="J229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9" i="2"/>
  <c r="J40" i="2"/>
  <c r="J41" i="2"/>
  <c r="J42" i="2"/>
  <c r="J45" i="2"/>
  <c r="J46" i="2"/>
  <c r="J47" i="2"/>
  <c r="J48" i="2"/>
  <c r="J49" i="2"/>
  <c r="J50" i="2"/>
  <c r="J51" i="2"/>
  <c r="J53" i="2"/>
  <c r="J54" i="2"/>
  <c r="J55" i="2"/>
  <c r="J56" i="2"/>
  <c r="J57" i="2"/>
  <c r="J59" i="2"/>
  <c r="J60" i="2"/>
  <c r="J62" i="2"/>
  <c r="J63" i="2"/>
  <c r="J66" i="2"/>
  <c r="J65" i="2" s="1"/>
  <c r="J67" i="2"/>
  <c r="J70" i="2"/>
  <c r="J71" i="2"/>
  <c r="J72" i="2"/>
  <c r="J73" i="2"/>
  <c r="J74" i="2"/>
  <c r="J75" i="2"/>
  <c r="J76" i="2"/>
  <c r="J79" i="2"/>
  <c r="J80" i="2"/>
  <c r="J81" i="2"/>
  <c r="J83" i="2"/>
  <c r="J84" i="2"/>
  <c r="J85" i="2"/>
  <c r="J88" i="2"/>
  <c r="J89" i="2"/>
  <c r="J94" i="2"/>
  <c r="J95" i="2"/>
  <c r="J96" i="2"/>
  <c r="J97" i="2"/>
  <c r="J99" i="2"/>
  <c r="J101" i="2"/>
  <c r="J103" i="2"/>
  <c r="J106" i="2"/>
  <c r="J107" i="2"/>
  <c r="J108" i="2"/>
  <c r="J109" i="2"/>
  <c r="J110" i="2"/>
  <c r="J111" i="2"/>
  <c r="J114" i="2"/>
  <c r="J117" i="2"/>
  <c r="J118" i="2"/>
  <c r="J120" i="2"/>
  <c r="J123" i="2"/>
  <c r="J124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H139" i="2"/>
  <c r="H142" i="2"/>
  <c r="H143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1" i="2"/>
  <c r="H162" i="2"/>
  <c r="H163" i="2"/>
  <c r="H164" i="2"/>
  <c r="H165" i="2"/>
  <c r="H166" i="2"/>
  <c r="H167" i="2"/>
  <c r="H168" i="2"/>
  <c r="H169" i="2"/>
  <c r="H170" i="2"/>
  <c r="H171" i="2"/>
  <c r="H173" i="2"/>
  <c r="H175" i="2"/>
  <c r="H176" i="2"/>
  <c r="H178" i="2"/>
  <c r="H179" i="2"/>
  <c r="H180" i="2"/>
  <c r="H182" i="2"/>
  <c r="H185" i="2"/>
  <c r="H191" i="2"/>
  <c r="H192" i="2"/>
  <c r="H194" i="2"/>
  <c r="H195" i="2"/>
  <c r="H196" i="2"/>
  <c r="H197" i="2"/>
  <c r="H198" i="2"/>
  <c r="H199" i="2"/>
  <c r="H200" i="2"/>
  <c r="H201" i="2"/>
  <c r="H203" i="2"/>
  <c r="H204" i="2"/>
  <c r="H206" i="2"/>
  <c r="H207" i="2"/>
  <c r="H208" i="2"/>
  <c r="H209" i="2"/>
  <c r="H210" i="2"/>
  <c r="H211" i="2"/>
  <c r="H212" i="2"/>
  <c r="H214" i="2"/>
  <c r="H216" i="2"/>
  <c r="H217" i="2"/>
  <c r="H218" i="2"/>
  <c r="H219" i="2"/>
  <c r="H220" i="2"/>
  <c r="H223" i="2"/>
  <c r="H224" i="2"/>
  <c r="H227" i="2"/>
  <c r="H228" i="2"/>
  <c r="H229" i="2"/>
  <c r="H138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9" i="2"/>
  <c r="H40" i="2"/>
  <c r="H41" i="2"/>
  <c r="H42" i="2"/>
  <c r="H45" i="2"/>
  <c r="H46" i="2"/>
  <c r="H47" i="2"/>
  <c r="H48" i="2"/>
  <c r="H49" i="2"/>
  <c r="H50" i="2"/>
  <c r="H51" i="2"/>
  <c r="H53" i="2"/>
  <c r="H54" i="2"/>
  <c r="H55" i="2"/>
  <c r="H56" i="2"/>
  <c r="H57" i="2"/>
  <c r="H59" i="2"/>
  <c r="H60" i="2"/>
  <c r="H62" i="2"/>
  <c r="H63" i="2"/>
  <c r="H66" i="2"/>
  <c r="H65" i="2" s="1"/>
  <c r="H67" i="2"/>
  <c r="H70" i="2"/>
  <c r="H71" i="2"/>
  <c r="H72" i="2"/>
  <c r="H73" i="2"/>
  <c r="H74" i="2"/>
  <c r="H75" i="2"/>
  <c r="H76" i="2"/>
  <c r="H79" i="2"/>
  <c r="H80" i="2"/>
  <c r="H81" i="2"/>
  <c r="H83" i="2"/>
  <c r="H84" i="2"/>
  <c r="H85" i="2"/>
  <c r="H88" i="2"/>
  <c r="H94" i="2"/>
  <c r="H95" i="2"/>
  <c r="H96" i="2"/>
  <c r="H97" i="2"/>
  <c r="H99" i="2"/>
  <c r="H101" i="2"/>
  <c r="H103" i="2"/>
  <c r="H106" i="2"/>
  <c r="H107" i="2"/>
  <c r="H108" i="2"/>
  <c r="H109" i="2"/>
  <c r="H110" i="2"/>
  <c r="H111" i="2"/>
  <c r="H114" i="2"/>
  <c r="H117" i="2"/>
  <c r="H118" i="2"/>
  <c r="H120" i="2"/>
  <c r="H123" i="2"/>
  <c r="H124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9" i="2"/>
  <c r="F40" i="2"/>
  <c r="F41" i="2"/>
  <c r="F42" i="2"/>
  <c r="F45" i="2"/>
  <c r="F46" i="2"/>
  <c r="F47" i="2"/>
  <c r="F48" i="2"/>
  <c r="F49" i="2"/>
  <c r="F50" i="2"/>
  <c r="F51" i="2"/>
  <c r="F53" i="2"/>
  <c r="F54" i="2"/>
  <c r="F55" i="2"/>
  <c r="F56" i="2"/>
  <c r="F57" i="2"/>
  <c r="F59" i="2"/>
  <c r="F60" i="2"/>
  <c r="F62" i="2"/>
  <c r="F63" i="2"/>
  <c r="F66" i="2"/>
  <c r="F65" i="2" s="1"/>
  <c r="F67" i="2"/>
  <c r="F70" i="2"/>
  <c r="F71" i="2"/>
  <c r="F72" i="2"/>
  <c r="F73" i="2"/>
  <c r="F74" i="2"/>
  <c r="F75" i="2"/>
  <c r="F76" i="2"/>
  <c r="F79" i="2"/>
  <c r="F80" i="2"/>
  <c r="F81" i="2"/>
  <c r="F83" i="2"/>
  <c r="F84" i="2"/>
  <c r="F85" i="2"/>
  <c r="F88" i="2"/>
  <c r="F89" i="2"/>
  <c r="F94" i="2"/>
  <c r="F95" i="2"/>
  <c r="F96" i="2"/>
  <c r="F97" i="2"/>
  <c r="F99" i="2"/>
  <c r="F101" i="2"/>
  <c r="F103" i="2"/>
  <c r="F106" i="2"/>
  <c r="F107" i="2"/>
  <c r="F108" i="2"/>
  <c r="F109" i="2"/>
  <c r="F110" i="2"/>
  <c r="F111" i="2"/>
  <c r="F114" i="2"/>
  <c r="F117" i="2"/>
  <c r="F118" i="2"/>
  <c r="F120" i="2"/>
  <c r="F123" i="2"/>
  <c r="F124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2" i="2"/>
  <c r="F143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1" i="2"/>
  <c r="F162" i="2"/>
  <c r="F163" i="2"/>
  <c r="F164" i="2"/>
  <c r="F165" i="2"/>
  <c r="F166" i="2"/>
  <c r="F167" i="2"/>
  <c r="F168" i="2"/>
  <c r="F169" i="2"/>
  <c r="F170" i="2"/>
  <c r="F171" i="2"/>
  <c r="F173" i="2"/>
  <c r="F175" i="2"/>
  <c r="F176" i="2"/>
  <c r="F178" i="2"/>
  <c r="F179" i="2"/>
  <c r="F180" i="2"/>
  <c r="F182" i="2"/>
  <c r="F191" i="2"/>
  <c r="F192" i="2"/>
  <c r="F194" i="2"/>
  <c r="F195" i="2"/>
  <c r="F196" i="2"/>
  <c r="F197" i="2"/>
  <c r="F198" i="2"/>
  <c r="F199" i="2"/>
  <c r="F200" i="2"/>
  <c r="F201" i="2"/>
  <c r="F203" i="2"/>
  <c r="F204" i="2"/>
  <c r="F206" i="2"/>
  <c r="F207" i="2"/>
  <c r="F208" i="2"/>
  <c r="F209" i="2"/>
  <c r="F210" i="2"/>
  <c r="F211" i="2"/>
  <c r="F212" i="2"/>
  <c r="F214" i="2"/>
  <c r="F216" i="2"/>
  <c r="F217" i="2"/>
  <c r="F218" i="2"/>
  <c r="F219" i="2"/>
  <c r="F220" i="2"/>
  <c r="F223" i="2"/>
  <c r="F224" i="2"/>
  <c r="F227" i="2"/>
  <c r="F228" i="2"/>
  <c r="F229" i="2"/>
  <c r="F16" i="2"/>
  <c r="K138" i="2"/>
  <c r="K139" i="2"/>
  <c r="K142" i="2"/>
  <c r="K143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1" i="2"/>
  <c r="K162" i="2"/>
  <c r="K163" i="2"/>
  <c r="K164" i="2"/>
  <c r="K165" i="2"/>
  <c r="K166" i="2"/>
  <c r="K167" i="2"/>
  <c r="K168" i="2"/>
  <c r="K169" i="2"/>
  <c r="K170" i="2"/>
  <c r="K171" i="2"/>
  <c r="K173" i="2"/>
  <c r="K175" i="2"/>
  <c r="K176" i="2"/>
  <c r="K178" i="2"/>
  <c r="K179" i="2"/>
  <c r="K180" i="2"/>
  <c r="K182" i="2"/>
  <c r="K191" i="2"/>
  <c r="K192" i="2"/>
  <c r="K194" i="2"/>
  <c r="K195" i="2"/>
  <c r="K196" i="2"/>
  <c r="K197" i="2"/>
  <c r="K198" i="2"/>
  <c r="K199" i="2"/>
  <c r="K200" i="2"/>
  <c r="K201" i="2"/>
  <c r="K203" i="2"/>
  <c r="K204" i="2"/>
  <c r="K206" i="2"/>
  <c r="K207" i="2"/>
  <c r="K208" i="2"/>
  <c r="K209" i="2"/>
  <c r="K210" i="2"/>
  <c r="K211" i="2"/>
  <c r="K212" i="2"/>
  <c r="K214" i="2"/>
  <c r="K216" i="2"/>
  <c r="K217" i="2"/>
  <c r="K218" i="2"/>
  <c r="K219" i="2"/>
  <c r="K220" i="2"/>
  <c r="K223" i="2"/>
  <c r="K224" i="2"/>
  <c r="K227" i="2"/>
  <c r="K228" i="2"/>
  <c r="K229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9" i="2"/>
  <c r="K40" i="2"/>
  <c r="K41" i="2"/>
  <c r="K42" i="2"/>
  <c r="K45" i="2"/>
  <c r="K46" i="2"/>
  <c r="K47" i="2"/>
  <c r="K48" i="2"/>
  <c r="K49" i="2"/>
  <c r="K50" i="2"/>
  <c r="K51" i="2"/>
  <c r="K53" i="2"/>
  <c r="K54" i="2"/>
  <c r="K55" i="2"/>
  <c r="K56" i="2"/>
  <c r="K57" i="2"/>
  <c r="K59" i="2"/>
  <c r="K60" i="2"/>
  <c r="K62" i="2"/>
  <c r="K63" i="2"/>
  <c r="K66" i="2"/>
  <c r="K65" i="2" s="1"/>
  <c r="K67" i="2"/>
  <c r="K70" i="2"/>
  <c r="K71" i="2"/>
  <c r="K72" i="2"/>
  <c r="K73" i="2"/>
  <c r="K74" i="2"/>
  <c r="K75" i="2"/>
  <c r="K76" i="2"/>
  <c r="K79" i="2"/>
  <c r="K80" i="2"/>
  <c r="K81" i="2"/>
  <c r="K83" i="2"/>
  <c r="K84" i="2"/>
  <c r="K85" i="2"/>
  <c r="K88" i="2"/>
  <c r="K89" i="2"/>
  <c r="K94" i="2"/>
  <c r="K95" i="2"/>
  <c r="K96" i="2"/>
  <c r="K97" i="2"/>
  <c r="K99" i="2"/>
  <c r="K101" i="2"/>
  <c r="K103" i="2"/>
  <c r="K106" i="2"/>
  <c r="K107" i="2"/>
  <c r="K108" i="2"/>
  <c r="K109" i="2"/>
  <c r="K110" i="2"/>
  <c r="K111" i="2"/>
  <c r="K114" i="2"/>
  <c r="K117" i="2"/>
  <c r="K118" i="2"/>
  <c r="K120" i="2"/>
  <c r="K123" i="2"/>
  <c r="K124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I229" i="2"/>
  <c r="I106" i="2"/>
  <c r="I107" i="2"/>
  <c r="I108" i="2"/>
  <c r="I109" i="2"/>
  <c r="I110" i="2"/>
  <c r="I111" i="2"/>
  <c r="I114" i="2"/>
  <c r="I117" i="2"/>
  <c r="I118" i="2"/>
  <c r="I120" i="2"/>
  <c r="I123" i="2"/>
  <c r="I124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2" i="2"/>
  <c r="I143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1" i="2"/>
  <c r="I162" i="2"/>
  <c r="I163" i="2"/>
  <c r="I164" i="2"/>
  <c r="I165" i="2"/>
  <c r="I166" i="2"/>
  <c r="I167" i="2"/>
  <c r="I168" i="2"/>
  <c r="I169" i="2"/>
  <c r="I170" i="2"/>
  <c r="I171" i="2"/>
  <c r="I173" i="2"/>
  <c r="I175" i="2"/>
  <c r="I176" i="2"/>
  <c r="I178" i="2"/>
  <c r="I179" i="2"/>
  <c r="I180" i="2"/>
  <c r="I182" i="2"/>
  <c r="I185" i="2"/>
  <c r="I191" i="2"/>
  <c r="I192" i="2"/>
  <c r="I194" i="2"/>
  <c r="I195" i="2"/>
  <c r="I196" i="2"/>
  <c r="I197" i="2"/>
  <c r="I198" i="2"/>
  <c r="I199" i="2"/>
  <c r="I200" i="2"/>
  <c r="I201" i="2"/>
  <c r="I203" i="2"/>
  <c r="I204" i="2"/>
  <c r="I206" i="2"/>
  <c r="I207" i="2"/>
  <c r="I208" i="2"/>
  <c r="I209" i="2"/>
  <c r="I210" i="2"/>
  <c r="I211" i="2"/>
  <c r="I212" i="2"/>
  <c r="I214" i="2"/>
  <c r="I216" i="2"/>
  <c r="I217" i="2"/>
  <c r="I218" i="2"/>
  <c r="I219" i="2"/>
  <c r="I220" i="2"/>
  <c r="I223" i="2"/>
  <c r="I224" i="2"/>
  <c r="I227" i="2"/>
  <c r="I228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9" i="2"/>
  <c r="I40" i="2"/>
  <c r="I41" i="2"/>
  <c r="I42" i="2"/>
  <c r="I45" i="2"/>
  <c r="I46" i="2"/>
  <c r="I47" i="2"/>
  <c r="I48" i="2"/>
  <c r="I49" i="2"/>
  <c r="I50" i="2"/>
  <c r="I51" i="2"/>
  <c r="I53" i="2"/>
  <c r="I54" i="2"/>
  <c r="I55" i="2"/>
  <c r="I56" i="2"/>
  <c r="I57" i="2"/>
  <c r="I59" i="2"/>
  <c r="I60" i="2"/>
  <c r="I62" i="2"/>
  <c r="I63" i="2"/>
  <c r="I66" i="2"/>
  <c r="I65" i="2" s="1"/>
  <c r="I67" i="2"/>
  <c r="I70" i="2"/>
  <c r="I71" i="2"/>
  <c r="I72" i="2"/>
  <c r="I73" i="2"/>
  <c r="I74" i="2"/>
  <c r="I75" i="2"/>
  <c r="I76" i="2"/>
  <c r="I79" i="2"/>
  <c r="I80" i="2"/>
  <c r="I81" i="2"/>
  <c r="I83" i="2"/>
  <c r="I84" i="2"/>
  <c r="I85" i="2"/>
  <c r="I88" i="2"/>
  <c r="I89" i="2"/>
  <c r="I94" i="2"/>
  <c r="I95" i="2"/>
  <c r="I96" i="2"/>
  <c r="I97" i="2"/>
  <c r="I99" i="2"/>
  <c r="I101" i="2"/>
  <c r="I103" i="2"/>
  <c r="G106" i="2"/>
  <c r="G107" i="2"/>
  <c r="G108" i="2"/>
  <c r="G109" i="2"/>
  <c r="G110" i="2"/>
  <c r="G111" i="2"/>
  <c r="G114" i="2"/>
  <c r="G117" i="2"/>
  <c r="G118" i="2"/>
  <c r="G120" i="2"/>
  <c r="G123" i="2"/>
  <c r="G124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2" i="2"/>
  <c r="G143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1" i="2"/>
  <c r="G162" i="2"/>
  <c r="G163" i="2"/>
  <c r="G164" i="2"/>
  <c r="G165" i="2"/>
  <c r="G166" i="2"/>
  <c r="G167" i="2"/>
  <c r="G168" i="2"/>
  <c r="G169" i="2"/>
  <c r="G170" i="2"/>
  <c r="G171" i="2"/>
  <c r="G173" i="2"/>
  <c r="G175" i="2"/>
  <c r="G176" i="2"/>
  <c r="G178" i="2"/>
  <c r="G179" i="2"/>
  <c r="G180" i="2"/>
  <c r="G182" i="2"/>
  <c r="G191" i="2"/>
  <c r="G192" i="2"/>
  <c r="G194" i="2"/>
  <c r="G195" i="2"/>
  <c r="G196" i="2"/>
  <c r="G197" i="2"/>
  <c r="G198" i="2"/>
  <c r="G199" i="2"/>
  <c r="G200" i="2"/>
  <c r="G201" i="2"/>
  <c r="G203" i="2"/>
  <c r="G204" i="2"/>
  <c r="G206" i="2"/>
  <c r="G207" i="2"/>
  <c r="G208" i="2"/>
  <c r="G209" i="2"/>
  <c r="G210" i="2"/>
  <c r="G211" i="2"/>
  <c r="G212" i="2"/>
  <c r="G214" i="2"/>
  <c r="G216" i="2"/>
  <c r="G217" i="2"/>
  <c r="G218" i="2"/>
  <c r="G219" i="2"/>
  <c r="G220" i="2"/>
  <c r="G223" i="2"/>
  <c r="G224" i="2"/>
  <c r="G227" i="2"/>
  <c r="G228" i="2"/>
  <c r="G229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9" i="2"/>
  <c r="G40" i="2"/>
  <c r="G41" i="2"/>
  <c r="G42" i="2"/>
  <c r="G45" i="2"/>
  <c r="G46" i="2"/>
  <c r="G47" i="2"/>
  <c r="G48" i="2"/>
  <c r="G49" i="2"/>
  <c r="G50" i="2"/>
  <c r="G51" i="2"/>
  <c r="G53" i="2"/>
  <c r="G54" i="2"/>
  <c r="G55" i="2"/>
  <c r="G56" i="2"/>
  <c r="G57" i="2"/>
  <c r="G59" i="2"/>
  <c r="G60" i="2"/>
  <c r="G62" i="2"/>
  <c r="G63" i="2"/>
  <c r="G66" i="2"/>
  <c r="G65" i="2" s="1"/>
  <c r="G67" i="2"/>
  <c r="G70" i="2"/>
  <c r="G71" i="2"/>
  <c r="G72" i="2"/>
  <c r="G73" i="2"/>
  <c r="G74" i="2"/>
  <c r="G75" i="2"/>
  <c r="G76" i="2"/>
  <c r="G79" i="2"/>
  <c r="G80" i="2"/>
  <c r="G81" i="2"/>
  <c r="G83" i="2"/>
  <c r="G84" i="2"/>
  <c r="G85" i="2"/>
  <c r="G88" i="2"/>
  <c r="G89" i="2"/>
  <c r="G94" i="2"/>
  <c r="G95" i="2"/>
  <c r="G96" i="2"/>
  <c r="G97" i="2"/>
  <c r="G99" i="2"/>
  <c r="G101" i="2"/>
  <c r="G103" i="2"/>
  <c r="D38" i="2"/>
  <c r="E38" i="2"/>
  <c r="C44" i="2"/>
  <c r="D44" i="2"/>
  <c r="E44" i="2"/>
  <c r="D52" i="2"/>
  <c r="E52" i="2"/>
  <c r="C52" i="2"/>
  <c r="D58" i="2"/>
  <c r="E58" i="2"/>
  <c r="C58" i="2"/>
  <c r="D61" i="2"/>
  <c r="E61" i="2"/>
  <c r="C61" i="2"/>
  <c r="D69" i="2"/>
  <c r="E69" i="2"/>
  <c r="C69" i="2"/>
  <c r="C78" i="2"/>
  <c r="D78" i="2"/>
  <c r="E78" i="2"/>
  <c r="D82" i="2"/>
  <c r="E82" i="2"/>
  <c r="C82" i="2"/>
  <c r="D87" i="2"/>
  <c r="D86" i="2" s="1"/>
  <c r="E87" i="2"/>
  <c r="E86" i="2" s="1"/>
  <c r="C87" i="2"/>
  <c r="C86" i="2" s="1"/>
  <c r="D93" i="2"/>
  <c r="E93" i="2"/>
  <c r="D98" i="2"/>
  <c r="E98" i="2"/>
  <c r="C98" i="2"/>
  <c r="D100" i="2"/>
  <c r="E100" i="2"/>
  <c r="C100" i="2"/>
  <c r="D102" i="2"/>
  <c r="E102" i="2"/>
  <c r="C102" i="2"/>
  <c r="D105" i="2"/>
  <c r="E105" i="2"/>
  <c r="C105" i="2"/>
  <c r="C104" i="2" s="1"/>
  <c r="D113" i="2"/>
  <c r="E113" i="2"/>
  <c r="C113" i="2"/>
  <c r="C112" i="2" s="1"/>
  <c r="D116" i="2"/>
  <c r="E116" i="2"/>
  <c r="C116" i="2"/>
  <c r="D119" i="2"/>
  <c r="E119" i="2"/>
  <c r="C119" i="2"/>
  <c r="E122" i="2"/>
  <c r="D172" i="2"/>
  <c r="E172" i="2"/>
  <c r="C172" i="2"/>
  <c r="D174" i="2"/>
  <c r="E174" i="2"/>
  <c r="C174" i="2"/>
  <c r="D177" i="2"/>
  <c r="E177" i="2"/>
  <c r="C177" i="2"/>
  <c r="D181" i="2"/>
  <c r="E181" i="2"/>
  <c r="C181" i="2"/>
  <c r="E184" i="2"/>
  <c r="C184" i="2"/>
  <c r="C183" i="2" s="1"/>
  <c r="C205" i="2"/>
  <c r="D190" i="2"/>
  <c r="E190" i="2"/>
  <c r="C190" i="2"/>
  <c r="D193" i="2"/>
  <c r="E193" i="2"/>
  <c r="C193" i="2"/>
  <c r="D205" i="2"/>
  <c r="E205" i="2"/>
  <c r="C213" i="2"/>
  <c r="D222" i="2"/>
  <c r="E222" i="2"/>
  <c r="C222" i="2"/>
  <c r="C221" i="2" s="1"/>
  <c r="E226" i="2"/>
  <c r="D226" i="2"/>
  <c r="H87" i="3" l="1"/>
  <c r="J90" i="3"/>
  <c r="D86" i="3"/>
  <c r="I90" i="3"/>
  <c r="F90" i="3"/>
  <c r="G90" i="3"/>
  <c r="C52" i="3"/>
  <c r="G56" i="3"/>
  <c r="I52" i="3"/>
  <c r="H52" i="3"/>
  <c r="J186" i="3"/>
  <c r="G186" i="3"/>
  <c r="F186" i="3"/>
  <c r="E183" i="3"/>
  <c r="I183" i="3" s="1"/>
  <c r="H186" i="3"/>
  <c r="I187" i="3"/>
  <c r="G187" i="3"/>
  <c r="C226" i="3"/>
  <c r="H227" i="3"/>
  <c r="I226" i="3"/>
  <c r="E225" i="3"/>
  <c r="J225" i="3" s="1"/>
  <c r="K226" i="3"/>
  <c r="E221" i="3"/>
  <c r="H222" i="3"/>
  <c r="I221" i="3"/>
  <c r="H213" i="3"/>
  <c r="G217" i="3"/>
  <c r="I213" i="3"/>
  <c r="G213" i="3"/>
  <c r="G212" i="3"/>
  <c r="F211" i="3"/>
  <c r="C205" i="3"/>
  <c r="I205" i="3" s="1"/>
  <c r="I206" i="3"/>
  <c r="F206" i="3"/>
  <c r="K202" i="3"/>
  <c r="G200" i="3"/>
  <c r="K193" i="3"/>
  <c r="F196" i="3"/>
  <c r="C193" i="3"/>
  <c r="F193" i="3" s="1"/>
  <c r="J193" i="3"/>
  <c r="I177" i="3"/>
  <c r="C174" i="3"/>
  <c r="F174" i="3" s="1"/>
  <c r="H175" i="3"/>
  <c r="G170" i="3"/>
  <c r="H167" i="3"/>
  <c r="G162" i="3"/>
  <c r="G158" i="3"/>
  <c r="F157" i="3"/>
  <c r="F149" i="3"/>
  <c r="F145" i="3"/>
  <c r="I141" i="3"/>
  <c r="G139" i="3"/>
  <c r="F138" i="3"/>
  <c r="F134" i="3"/>
  <c r="F131" i="3"/>
  <c r="C122" i="3"/>
  <c r="F122" i="3" s="1"/>
  <c r="I130" i="3"/>
  <c r="E122" i="3"/>
  <c r="K122" i="3" s="1"/>
  <c r="F123" i="3"/>
  <c r="J123" i="3"/>
  <c r="K116" i="3"/>
  <c r="C116" i="3"/>
  <c r="I117" i="3"/>
  <c r="I114" i="3"/>
  <c r="G105" i="3"/>
  <c r="H108" i="3"/>
  <c r="D104" i="3"/>
  <c r="G104" i="3" s="1"/>
  <c r="C102" i="3"/>
  <c r="C92" i="3" s="1"/>
  <c r="F103" i="3"/>
  <c r="H100" i="3"/>
  <c r="J100" i="3"/>
  <c r="G98" i="3"/>
  <c r="F95" i="3"/>
  <c r="H93" i="3"/>
  <c r="J93" i="3"/>
  <c r="I87" i="3"/>
  <c r="J82" i="3"/>
  <c r="G84" i="3"/>
  <c r="K82" i="3"/>
  <c r="D77" i="3"/>
  <c r="C82" i="3"/>
  <c r="H82" i="3" s="1"/>
  <c r="I80" i="3"/>
  <c r="H79" i="3"/>
  <c r="D64" i="3"/>
  <c r="F72" i="3"/>
  <c r="C69" i="3"/>
  <c r="G69" i="3" s="1"/>
  <c r="I71" i="3"/>
  <c r="C64" i="3"/>
  <c r="F64" i="3" s="1"/>
  <c r="E64" i="3"/>
  <c r="I65" i="3"/>
  <c r="I61" i="3"/>
  <c r="F63" i="3"/>
  <c r="G61" i="3"/>
  <c r="F61" i="3"/>
  <c r="H61" i="3"/>
  <c r="I49" i="3"/>
  <c r="I45" i="3"/>
  <c r="H41" i="3"/>
  <c r="H23" i="3"/>
  <c r="I47" i="3"/>
  <c r="H46" i="3"/>
  <c r="C44" i="3"/>
  <c r="H44" i="3" s="1"/>
  <c r="I42" i="3"/>
  <c r="K38" i="3"/>
  <c r="C38" i="3"/>
  <c r="F38" i="3" s="1"/>
  <c r="F39" i="3"/>
  <c r="C15" i="3"/>
  <c r="C14" i="3" s="1"/>
  <c r="F18" i="3"/>
  <c r="J20" i="3"/>
  <c r="F22" i="3"/>
  <c r="J24" i="3"/>
  <c r="F26" i="3"/>
  <c r="J28" i="3"/>
  <c r="F30" i="3"/>
  <c r="J32" i="3"/>
  <c r="F34" i="3"/>
  <c r="J36" i="3"/>
  <c r="D15" i="3"/>
  <c r="D14" i="3" s="1"/>
  <c r="G18" i="3"/>
  <c r="K20" i="3"/>
  <c r="G22" i="3"/>
  <c r="K24" i="3"/>
  <c r="G26" i="3"/>
  <c r="K28" i="3"/>
  <c r="G30" i="3"/>
  <c r="K32" i="3"/>
  <c r="G34" i="3"/>
  <c r="K36" i="3"/>
  <c r="E15" i="3"/>
  <c r="E14" i="3" s="1"/>
  <c r="I14" i="3" s="1"/>
  <c r="H15" i="3"/>
  <c r="F19" i="3"/>
  <c r="F23" i="3"/>
  <c r="F27" i="3"/>
  <c r="F31" i="3"/>
  <c r="F35" i="3"/>
  <c r="I15" i="3"/>
  <c r="J44" i="3"/>
  <c r="E43" i="3"/>
  <c r="G58" i="3"/>
  <c r="I78" i="3"/>
  <c r="F86" i="3"/>
  <c r="G86" i="3"/>
  <c r="G87" i="3"/>
  <c r="K87" i="3"/>
  <c r="F87" i="3"/>
  <c r="F113" i="3"/>
  <c r="I113" i="3"/>
  <c r="C112" i="3"/>
  <c r="G112" i="3" s="1"/>
  <c r="H98" i="3"/>
  <c r="E92" i="3"/>
  <c r="K98" i="3"/>
  <c r="J98" i="3"/>
  <c r="I172" i="3"/>
  <c r="K44" i="3"/>
  <c r="G52" i="3"/>
  <c r="F52" i="3"/>
  <c r="H69" i="3"/>
  <c r="K69" i="3"/>
  <c r="H90" i="3"/>
  <c r="K90" i="3"/>
  <c r="F102" i="3"/>
  <c r="G102" i="3"/>
  <c r="F112" i="3"/>
  <c r="D189" i="3"/>
  <c r="J190" i="3"/>
  <c r="I190" i="3"/>
  <c r="H190" i="3"/>
  <c r="E189" i="3"/>
  <c r="D43" i="3"/>
  <c r="F58" i="3"/>
  <c r="G78" i="3"/>
  <c r="J87" i="3"/>
  <c r="G93" i="3"/>
  <c r="K93" i="3"/>
  <c r="F93" i="3"/>
  <c r="D92" i="3"/>
  <c r="I98" i="3"/>
  <c r="J105" i="3"/>
  <c r="I105" i="3"/>
  <c r="H105" i="3"/>
  <c r="E104" i="3"/>
  <c r="G113" i="3"/>
  <c r="G100" i="3"/>
  <c r="J102" i="3"/>
  <c r="K102" i="3"/>
  <c r="G116" i="3"/>
  <c r="F172" i="3"/>
  <c r="F177" i="3"/>
  <c r="J205" i="3"/>
  <c r="K205" i="3"/>
  <c r="G222" i="3"/>
  <c r="D221" i="3"/>
  <c r="J221" i="3" s="1"/>
  <c r="K52" i="3"/>
  <c r="J52" i="3"/>
  <c r="H78" i="3"/>
  <c r="E77" i="3"/>
  <c r="J78" i="3"/>
  <c r="H113" i="3"/>
  <c r="E112" i="3"/>
  <c r="J113" i="3"/>
  <c r="C115" i="3"/>
  <c r="D121" i="3"/>
  <c r="J172" i="3"/>
  <c r="K172" i="3"/>
  <c r="J177" i="3"/>
  <c r="K177" i="3"/>
  <c r="G184" i="3"/>
  <c r="D183" i="3"/>
  <c r="K213" i="3"/>
  <c r="J213" i="3"/>
  <c r="H221" i="3"/>
  <c r="K222" i="3"/>
  <c r="J222" i="3"/>
  <c r="G226" i="3"/>
  <c r="E37" i="3"/>
  <c r="J38" i="3"/>
  <c r="H58" i="3"/>
  <c r="J58" i="3"/>
  <c r="K61" i="3"/>
  <c r="J61" i="3"/>
  <c r="K78" i="3"/>
  <c r="I100" i="3"/>
  <c r="H102" i="3"/>
  <c r="F105" i="3"/>
  <c r="K113" i="3"/>
  <c r="D115" i="3"/>
  <c r="H116" i="3"/>
  <c r="E115" i="3"/>
  <c r="J116" i="3"/>
  <c r="K119" i="3"/>
  <c r="J119" i="3"/>
  <c r="G172" i="3"/>
  <c r="K174" i="3"/>
  <c r="J174" i="3"/>
  <c r="G177" i="3"/>
  <c r="K181" i="3"/>
  <c r="J181" i="3"/>
  <c r="H183" i="3"/>
  <c r="K184" i="3"/>
  <c r="J184" i="3"/>
  <c r="F190" i="3"/>
  <c r="F213" i="3"/>
  <c r="F222" i="3"/>
  <c r="C225" i="3"/>
  <c r="K90" i="2"/>
  <c r="E183" i="2"/>
  <c r="J90" i="2"/>
  <c r="H90" i="2"/>
  <c r="G90" i="2"/>
  <c r="F90" i="2"/>
  <c r="I186" i="2"/>
  <c r="J186" i="2"/>
  <c r="F186" i="2"/>
  <c r="K185" i="2"/>
  <c r="G185" i="2"/>
  <c r="J185" i="2"/>
  <c r="F185" i="2"/>
  <c r="F15" i="2"/>
  <c r="H15" i="2"/>
  <c r="J15" i="2"/>
  <c r="G15" i="2"/>
  <c r="I15" i="2"/>
  <c r="K15" i="2"/>
  <c r="H205" i="2"/>
  <c r="D64" i="2"/>
  <c r="C64" i="2"/>
  <c r="E77" i="2"/>
  <c r="C43" i="2"/>
  <c r="J38" i="2"/>
  <c r="E37" i="2"/>
  <c r="H37" i="2" s="1"/>
  <c r="F205" i="2"/>
  <c r="J193" i="2"/>
  <c r="F78" i="2"/>
  <c r="F61" i="2"/>
  <c r="F44" i="2"/>
  <c r="J226" i="2"/>
  <c r="K226" i="2"/>
  <c r="K222" i="2"/>
  <c r="I222" i="2"/>
  <c r="J222" i="2"/>
  <c r="H222" i="2"/>
  <c r="F184" i="2"/>
  <c r="J181" i="2"/>
  <c r="H181" i="2"/>
  <c r="K181" i="2"/>
  <c r="I181" i="2"/>
  <c r="F177" i="2"/>
  <c r="G177" i="2"/>
  <c r="K174" i="2"/>
  <c r="J174" i="2"/>
  <c r="H174" i="2"/>
  <c r="I174" i="2"/>
  <c r="F172" i="2"/>
  <c r="G172" i="2"/>
  <c r="F122" i="2"/>
  <c r="G122" i="2"/>
  <c r="F119" i="2"/>
  <c r="G119" i="2"/>
  <c r="J116" i="2"/>
  <c r="H116" i="2"/>
  <c r="K116" i="2"/>
  <c r="I116" i="2"/>
  <c r="D112" i="2"/>
  <c r="F113" i="2"/>
  <c r="G113" i="2"/>
  <c r="E104" i="2"/>
  <c r="H105" i="2"/>
  <c r="K105" i="2"/>
  <c r="I105" i="2"/>
  <c r="J105" i="2"/>
  <c r="F102" i="2"/>
  <c r="G102" i="2"/>
  <c r="J100" i="2"/>
  <c r="H100" i="2"/>
  <c r="K100" i="2"/>
  <c r="I100" i="2"/>
  <c r="F98" i="2"/>
  <c r="G98" i="2"/>
  <c r="H93" i="2"/>
  <c r="K93" i="2"/>
  <c r="J93" i="2"/>
  <c r="I93" i="2"/>
  <c r="F87" i="2"/>
  <c r="G87" i="2"/>
  <c r="H86" i="2"/>
  <c r="I86" i="2"/>
  <c r="F82" i="2"/>
  <c r="G82" i="2"/>
  <c r="J61" i="2"/>
  <c r="H61" i="2"/>
  <c r="K61" i="2"/>
  <c r="I61" i="2"/>
  <c r="F58" i="2"/>
  <c r="G58" i="2"/>
  <c r="H52" i="2"/>
  <c r="K52" i="2"/>
  <c r="J52" i="2"/>
  <c r="I52" i="2"/>
  <c r="H44" i="2"/>
  <c r="K44" i="2"/>
  <c r="J44" i="2"/>
  <c r="I44" i="2"/>
  <c r="E43" i="2"/>
  <c r="D225" i="2"/>
  <c r="F222" i="2"/>
  <c r="G222" i="2"/>
  <c r="H184" i="2"/>
  <c r="I184" i="2"/>
  <c r="K184" i="2"/>
  <c r="F181" i="2"/>
  <c r="G181" i="2"/>
  <c r="J177" i="2"/>
  <c r="H177" i="2"/>
  <c r="K177" i="2"/>
  <c r="I177" i="2"/>
  <c r="F174" i="2"/>
  <c r="G174" i="2"/>
  <c r="K172" i="2"/>
  <c r="J172" i="2"/>
  <c r="H172" i="2"/>
  <c r="I172" i="2"/>
  <c r="J122" i="2"/>
  <c r="H122" i="2"/>
  <c r="K122" i="2"/>
  <c r="I122" i="2"/>
  <c r="H119" i="2"/>
  <c r="K119" i="2"/>
  <c r="I119" i="2"/>
  <c r="J119" i="2"/>
  <c r="F116" i="2"/>
  <c r="G116" i="2"/>
  <c r="E112" i="2"/>
  <c r="H113" i="2"/>
  <c r="K113" i="2"/>
  <c r="I113" i="2"/>
  <c r="J113" i="2"/>
  <c r="D104" i="2"/>
  <c r="F105" i="2"/>
  <c r="G105" i="2"/>
  <c r="J102" i="2"/>
  <c r="H102" i="2"/>
  <c r="K102" i="2"/>
  <c r="I102" i="2"/>
  <c r="F100" i="2"/>
  <c r="G100" i="2"/>
  <c r="J98" i="2"/>
  <c r="H98" i="2"/>
  <c r="K98" i="2"/>
  <c r="I98" i="2"/>
  <c r="F93" i="2"/>
  <c r="G93" i="2"/>
  <c r="H87" i="2"/>
  <c r="K87" i="2"/>
  <c r="I87" i="2"/>
  <c r="J87" i="2"/>
  <c r="J82" i="2"/>
  <c r="H82" i="2"/>
  <c r="K82" i="2"/>
  <c r="I82" i="2"/>
  <c r="J78" i="2"/>
  <c r="H78" i="2"/>
  <c r="K78" i="2"/>
  <c r="I78" i="2"/>
  <c r="C77" i="2"/>
  <c r="F69" i="2"/>
  <c r="G69" i="2"/>
  <c r="E64" i="2"/>
  <c r="F38" i="2"/>
  <c r="G38" i="2"/>
  <c r="D37" i="2"/>
  <c r="G78" i="2"/>
  <c r="G61" i="2"/>
  <c r="D77" i="2"/>
  <c r="H69" i="2"/>
  <c r="K69" i="2"/>
  <c r="H58" i="2"/>
  <c r="K58" i="2"/>
  <c r="F52" i="2"/>
  <c r="D43" i="2"/>
  <c r="H38" i="2"/>
  <c r="K38" i="2"/>
  <c r="G52" i="2"/>
  <c r="G44" i="2"/>
  <c r="I69" i="2"/>
  <c r="I58" i="2"/>
  <c r="I38" i="2"/>
  <c r="J69" i="2"/>
  <c r="J58" i="2"/>
  <c r="F213" i="2"/>
  <c r="F190" i="2"/>
  <c r="H213" i="2"/>
  <c r="F193" i="2"/>
  <c r="H190" i="2"/>
  <c r="G213" i="2"/>
  <c r="G205" i="2"/>
  <c r="G190" i="2"/>
  <c r="I193" i="2"/>
  <c r="K193" i="2"/>
  <c r="H193" i="2"/>
  <c r="J213" i="2"/>
  <c r="J205" i="2"/>
  <c r="J190" i="2"/>
  <c r="G193" i="2"/>
  <c r="I213" i="2"/>
  <c r="I205" i="2"/>
  <c r="I190" i="2"/>
  <c r="K213" i="2"/>
  <c r="K205" i="2"/>
  <c r="K190" i="2"/>
  <c r="E121" i="2"/>
  <c r="C115" i="2"/>
  <c r="D115" i="2"/>
  <c r="C92" i="2"/>
  <c r="D92" i="2"/>
  <c r="D121" i="2"/>
  <c r="E115" i="2"/>
  <c r="E92" i="2"/>
  <c r="C189" i="2"/>
  <c r="D189" i="2"/>
  <c r="C121" i="2"/>
  <c r="E189" i="2"/>
  <c r="J183" i="3" l="1"/>
  <c r="K225" i="3"/>
  <c r="I225" i="3"/>
  <c r="H226" i="3"/>
  <c r="F226" i="3"/>
  <c r="K221" i="3"/>
  <c r="H205" i="3"/>
  <c r="G205" i="3"/>
  <c r="F205" i="3"/>
  <c r="I193" i="3"/>
  <c r="C189" i="3"/>
  <c r="I189" i="3" s="1"/>
  <c r="H193" i="3"/>
  <c r="G193" i="3"/>
  <c r="H174" i="3"/>
  <c r="G174" i="3"/>
  <c r="I174" i="3"/>
  <c r="E121" i="3"/>
  <c r="K121" i="3" s="1"/>
  <c r="J122" i="3"/>
  <c r="G122" i="3"/>
  <c r="C121" i="3"/>
  <c r="I122" i="3"/>
  <c r="H122" i="3"/>
  <c r="I116" i="3"/>
  <c r="F116" i="3"/>
  <c r="F104" i="3"/>
  <c r="I102" i="3"/>
  <c r="F82" i="3"/>
  <c r="G82" i="3"/>
  <c r="C77" i="3"/>
  <c r="G77" i="3" s="1"/>
  <c r="I82" i="3"/>
  <c r="G64" i="3"/>
  <c r="I69" i="3"/>
  <c r="F69" i="3"/>
  <c r="G44" i="3"/>
  <c r="I44" i="3"/>
  <c r="I38" i="3"/>
  <c r="H38" i="3"/>
  <c r="G38" i="3"/>
  <c r="C37" i="3"/>
  <c r="G37" i="3" s="1"/>
  <c r="J15" i="3"/>
  <c r="K15" i="3"/>
  <c r="F14" i="3"/>
  <c r="F15" i="3"/>
  <c r="G15" i="3"/>
  <c r="H14" i="3"/>
  <c r="K14" i="3"/>
  <c r="J14" i="3"/>
  <c r="G14" i="3"/>
  <c r="F44" i="3"/>
  <c r="C43" i="3"/>
  <c r="G43" i="3" s="1"/>
  <c r="K189" i="3"/>
  <c r="E188" i="3"/>
  <c r="J189" i="3"/>
  <c r="D188" i="3"/>
  <c r="F189" i="3"/>
  <c r="J86" i="3"/>
  <c r="K86" i="3"/>
  <c r="I86" i="3"/>
  <c r="H86" i="3"/>
  <c r="G115" i="3"/>
  <c r="F115" i="3"/>
  <c r="I37" i="3"/>
  <c r="J37" i="3"/>
  <c r="K37" i="3"/>
  <c r="G183" i="3"/>
  <c r="K183" i="3"/>
  <c r="F183" i="3"/>
  <c r="K43" i="3"/>
  <c r="J43" i="3"/>
  <c r="I43" i="3"/>
  <c r="F92" i="3"/>
  <c r="G92" i="3"/>
  <c r="G225" i="3"/>
  <c r="I92" i="3"/>
  <c r="K92" i="3"/>
  <c r="J92" i="3"/>
  <c r="H92" i="3"/>
  <c r="H225" i="3"/>
  <c r="I115" i="3"/>
  <c r="J115" i="3"/>
  <c r="H115" i="3"/>
  <c r="K115" i="3"/>
  <c r="I112" i="3"/>
  <c r="K112" i="3"/>
  <c r="J112" i="3"/>
  <c r="H112" i="3"/>
  <c r="K77" i="3"/>
  <c r="J77" i="3"/>
  <c r="F221" i="3"/>
  <c r="G221" i="3"/>
  <c r="K104" i="3"/>
  <c r="H104" i="3"/>
  <c r="J104" i="3"/>
  <c r="I104" i="3"/>
  <c r="D13" i="3"/>
  <c r="J64" i="3"/>
  <c r="K64" i="3"/>
  <c r="I64" i="3"/>
  <c r="H64" i="3"/>
  <c r="F225" i="3"/>
  <c r="J184" i="2"/>
  <c r="G184" i="2"/>
  <c r="F64" i="2"/>
  <c r="G64" i="2"/>
  <c r="J37" i="2"/>
  <c r="I37" i="2"/>
  <c r="C13" i="2"/>
  <c r="F121" i="2"/>
  <c r="G121" i="2"/>
  <c r="F43" i="2"/>
  <c r="G43" i="2"/>
  <c r="F77" i="2"/>
  <c r="G77" i="2"/>
  <c r="F86" i="2"/>
  <c r="G86" i="2"/>
  <c r="J112" i="2"/>
  <c r="H112" i="2"/>
  <c r="K112" i="2"/>
  <c r="I112" i="2"/>
  <c r="K37" i="2"/>
  <c r="I77" i="2"/>
  <c r="K77" i="2"/>
  <c r="J104" i="2"/>
  <c r="I104" i="2"/>
  <c r="H104" i="2"/>
  <c r="K104" i="2"/>
  <c r="F183" i="2"/>
  <c r="G183" i="2"/>
  <c r="J92" i="2"/>
  <c r="H92" i="2"/>
  <c r="K92" i="2"/>
  <c r="I92" i="2"/>
  <c r="H115" i="2"/>
  <c r="K115" i="2"/>
  <c r="I115" i="2"/>
  <c r="J115" i="2"/>
  <c r="F92" i="2"/>
  <c r="G92" i="2"/>
  <c r="F115" i="2"/>
  <c r="G115" i="2"/>
  <c r="H121" i="2"/>
  <c r="K121" i="2"/>
  <c r="I121" i="2"/>
  <c r="J121" i="2"/>
  <c r="F37" i="2"/>
  <c r="G37" i="2"/>
  <c r="H64" i="2"/>
  <c r="K64" i="2"/>
  <c r="I64" i="2"/>
  <c r="J64" i="2"/>
  <c r="F104" i="2"/>
  <c r="G104" i="2"/>
  <c r="J183" i="2"/>
  <c r="H183" i="2"/>
  <c r="K183" i="2"/>
  <c r="I183" i="2"/>
  <c r="J43" i="2"/>
  <c r="H43" i="2"/>
  <c r="K43" i="2"/>
  <c r="I43" i="2"/>
  <c r="J77" i="2"/>
  <c r="H77" i="2"/>
  <c r="K86" i="2"/>
  <c r="J86" i="2"/>
  <c r="F112" i="2"/>
  <c r="G112" i="2"/>
  <c r="J189" i="2"/>
  <c r="H189" i="2"/>
  <c r="K189" i="2"/>
  <c r="I189" i="2"/>
  <c r="F189" i="2"/>
  <c r="G189" i="2"/>
  <c r="E221" i="2"/>
  <c r="D221" i="2"/>
  <c r="E225" i="2"/>
  <c r="C226" i="2"/>
  <c r="C13" i="3" l="1"/>
  <c r="G189" i="3"/>
  <c r="H189" i="3"/>
  <c r="C188" i="3"/>
  <c r="H188" i="3" s="1"/>
  <c r="E13" i="3"/>
  <c r="E12" i="3" s="1"/>
  <c r="J121" i="3"/>
  <c r="H121" i="3"/>
  <c r="I121" i="3"/>
  <c r="F121" i="3"/>
  <c r="G121" i="3"/>
  <c r="H77" i="3"/>
  <c r="I77" i="3"/>
  <c r="F77" i="3"/>
  <c r="F43" i="3"/>
  <c r="H43" i="3"/>
  <c r="F37" i="3"/>
  <c r="H37" i="3"/>
  <c r="D12" i="3"/>
  <c r="F188" i="3"/>
  <c r="G188" i="3"/>
  <c r="K188" i="3"/>
  <c r="J188" i="3"/>
  <c r="I188" i="3"/>
  <c r="D188" i="2"/>
  <c r="F221" i="2"/>
  <c r="G221" i="2"/>
  <c r="E188" i="2"/>
  <c r="J225" i="2"/>
  <c r="K225" i="2"/>
  <c r="J221" i="2"/>
  <c r="H221" i="2"/>
  <c r="K221" i="2"/>
  <c r="I221" i="2"/>
  <c r="C225" i="2"/>
  <c r="H225" i="2" s="1"/>
  <c r="H226" i="2"/>
  <c r="F226" i="2"/>
  <c r="I226" i="2"/>
  <c r="G226" i="2"/>
  <c r="E14" i="2"/>
  <c r="D14" i="2"/>
  <c r="D13" i="2" s="1"/>
  <c r="J13" i="3" l="1"/>
  <c r="C12" i="3"/>
  <c r="H12" i="3" s="1"/>
  <c r="I12" i="3"/>
  <c r="K13" i="3"/>
  <c r="G13" i="3"/>
  <c r="F13" i="3"/>
  <c r="I13" i="3"/>
  <c r="H13" i="3"/>
  <c r="K12" i="3"/>
  <c r="J12" i="3"/>
  <c r="K188" i="2"/>
  <c r="J188" i="2"/>
  <c r="K14" i="2"/>
  <c r="I14" i="2"/>
  <c r="E13" i="2"/>
  <c r="I225" i="2"/>
  <c r="G14" i="2"/>
  <c r="C188" i="2"/>
  <c r="F225" i="2"/>
  <c r="G225" i="2"/>
  <c r="H14" i="2"/>
  <c r="J14" i="2"/>
  <c r="F14" i="2"/>
  <c r="G12" i="3" l="1"/>
  <c r="F12" i="3"/>
  <c r="G13" i="2"/>
  <c r="D12" i="2"/>
  <c r="D9" i="2" s="1"/>
  <c r="C12" i="2"/>
  <c r="G188" i="2"/>
  <c r="H188" i="2"/>
  <c r="I188" i="2"/>
  <c r="F188" i="2"/>
  <c r="K13" i="2"/>
  <c r="I13" i="2"/>
  <c r="E12" i="2"/>
  <c r="E9" i="2" s="1"/>
  <c r="H13" i="2"/>
  <c r="J13" i="2"/>
  <c r="I12" i="2" l="1"/>
  <c r="K12" i="2"/>
  <c r="F12" i="2"/>
  <c r="G12" i="2"/>
  <c r="F13" i="2"/>
  <c r="J12" i="2" l="1"/>
  <c r="H12" i="2"/>
</calcChain>
</file>

<file path=xl/sharedStrings.xml><?xml version="1.0" encoding="utf-8"?>
<sst xmlns="http://schemas.openxmlformats.org/spreadsheetml/2006/main" count="1148" uniqueCount="469">
  <si>
    <t>КВД</t>
  </si>
  <si>
    <t>Наименование КВД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</si>
  <si>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</si>
  <si>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</si>
  <si>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</si>
  <si>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</si>
  <si>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</si>
  <si>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</si>
  <si>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</si>
  <si>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</si>
  <si>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</si>
  <si>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</si>
  <si>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</si>
  <si>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</si>
  <si>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</si>
  <si>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</si>
  <si>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</si>
  <si>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</si>
  <si>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</si>
  <si>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</si>
  <si>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</si>
  <si>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</si>
  <si>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</si>
  <si>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</si>
  <si>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</si>
  <si>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</si>
  <si>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</si>
  <si>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</si>
  <si>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</si>
  <si>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</si>
  <si>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</si>
  <si>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</si>
  <si>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</si>
  <si>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</si>
  <si>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</si>
  <si>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</si>
  <si>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1 05 02010 02 1000 110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</si>
  <si>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</si>
  <si>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1 05 02010 02 2100 110</t>
  </si>
  <si>
    <t>Единый налог на вмененный доход для отдельных видов деятельности (пени по соответствующему платежу)</t>
  </si>
  <si>
    <t>1 05 02010 02 3000 110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</si>
  <si>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</si>
  <si>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1 05 02020 02 1000 110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</si>
  <si>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</si>
  <si>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1 05 02020 02 2100 110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</si>
  <si>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</si>
  <si>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1 05 03000 01 0000 110</t>
  </si>
  <si>
    <t>Единый сельскохозяйственный налог</t>
  </si>
  <si>
    <t>1 05 03010 01 1000 110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</si>
  <si>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</si>
  <si>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1 05 03010 01 2100 110</t>
  </si>
  <si>
    <t>Единый сельскохозяйственный налог (пени по соответствующему платежу)</t>
  </si>
  <si>
    <t>1 05 04000 02 0000 110</t>
  </si>
  <si>
    <t>Налог, взимаемый в связи с применением патентной системы налогообложения</t>
  </si>
  <si>
    <t>1 05 04010 02 1000 110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</si>
  <si>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</si>
  <si>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</si>
  <si>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</si>
  <si>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</si>
  <si>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</si>
  <si>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</si>
  <si>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</si>
  <si>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1 06 01020 04 2100 110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</si>
  <si>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</si>
  <si>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1 06 06000 00 0000 110</t>
  </si>
  <si>
    <t>Земельный налог</t>
  </si>
  <si>
    <t>1 06 06032 04 1000 110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</si>
  <si>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</si>
  <si>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1 06 06032 04 2100 110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</si>
  <si>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</si>
  <si>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1 06 06032 04 3000 110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</si>
  <si>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</si>
  <si>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1 06 06042 04 1000 110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</si>
  <si>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</si>
  <si>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1 06 06042 04 2100 110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</si>
  <si>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</si>
  <si>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1 06 06042 04 3000 110</t>
  </si>
  <si>
    <t>Земельный налог с физических лиц,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</si>
  <si>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</si>
  <si>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</si>
  <si>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</si>
  <si>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</si>
  <si>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1 08 03010 01 4000 110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</si>
  <si>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</si>
  <si>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</si>
  <si>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</si>
  <si>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1 08 07150 01 1000 110</t>
  </si>
  <si>
    <t>1 08 07173 01 1000 110</t>
  </si>
  <si>
    <t>1 09 00000 00 0000 000</t>
  </si>
  <si>
    <t>ЗАДОЛЖЕННОСТЬ И ПЕРЕРАСЧЕТЫ ПО ОТМЕНЕННЫМ НАЛОГАМ, СБОРАМ И ИНЫМ ОБЯЗАТЕЛЬНЫМ ПЛАТЕЖАМ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</si>
  <si>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</si>
  <si>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</si>
  <si>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</si>
  <si>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</si>
  <si>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</si>
  <si>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</si>
  <si>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1 11 05012 04 0001 120</t>
  </si>
  <si>
    <t>1 11 05012 04 0002 120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</si>
  <si>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</si>
  <si>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</si>
  <si>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</si>
  <si>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</si>
  <si>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</si>
  <si>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</si>
  <si>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</si>
  <si>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</si>
  <si>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1 12 01010 01 6000 120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</si>
  <si>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</si>
  <si>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1 12 01030 01 6000 120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</si>
  <si>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</si>
  <si>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1 13 00000 00 0000 000</t>
  </si>
  <si>
    <t>1 13 02000 00 0000 130</t>
  </si>
  <si>
    <t>Доходы от компенсации затрат государства</t>
  </si>
  <si>
    <t>1 13 02994 04 0000 130</t>
  </si>
  <si>
    <t>Прочие доходы от компенсации затрат бюджетов городских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</si>
  <si>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</si>
  <si>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</si>
  <si>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</si>
  <si>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</si>
  <si>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</si>
  <si>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</si>
  <si>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</si>
  <si>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</si>
  <si>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</si>
  <si>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</si>
  <si>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</si>
  <si>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</si>
  <si>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</si>
  <si>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</si>
  <si>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</si>
  <si>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</si>
  <si>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</si>
  <si>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</si>
  <si>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</si>
  <si>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</si>
  <si>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</si>
  <si>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</si>
  <si>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</si>
  <si>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</si>
  <si>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</si>
  <si>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</si>
  <si>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</si>
  <si>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</si>
  <si>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Субвенции бюджетам бюджетной системы Российской Федерации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</si>
  <si>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</si>
  <si>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</si>
  <si>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</si>
  <si>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</si>
  <si>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городских округов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</si>
  <si>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</si>
  <si>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</si>
  <si>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</si>
  <si>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</si>
  <si>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Причины отклонений фактического исполнения от первоначального плана</t>
  </si>
  <si>
    <t>ВСЕГО ДОХОДОВ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</si>
  <si>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</si>
  <si>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1 12 01041 01 6000 120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</si>
  <si>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</si>
  <si>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1 09 04000 00 0000 110</t>
  </si>
  <si>
    <t>Налоги на имущество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</si>
  <si>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</si>
  <si>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реализацию мероприятий по обеспечению жильем молодых семей</t>
  </si>
  <si>
    <t>Иные межбюджетные трансферты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</si>
  <si>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</si>
  <si>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Прочие межбюджетные трансферты, передаваемые бюджетам городских округов</t>
  </si>
  <si>
    <t>1 05 01000 00 0000 110</t>
  </si>
  <si>
    <t>Налог, взимаемый в связи с применением упрощенной системы налогообложения</t>
  </si>
  <si>
    <t>1 05 01011 01 1000 110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</si>
  <si>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</si>
  <si>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1 05 01011 01 2100 110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</si>
  <si>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</si>
  <si>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1 05 01011 01 3000 110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</si>
  <si>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</si>
  <si>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1 05 01011 01 4000 110</t>
  </si>
  <si>
    <t>Налог, взимаемый с налогоплательщиков, выбравших в качестве объекта налогообложения доходы (прочие поступления)</t>
  </si>
  <si>
    <t>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</si>
  <si>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</si>
  <si>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1 05 01021 01 2100 110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</si>
  <si>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</si>
  <si>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1 05 01021 01 3000 110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</si>
  <si>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</si>
  <si>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</si>
  <si>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</si>
  <si>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2 02 10000 00 0000 150</t>
  </si>
  <si>
    <t>2 02 15002 04 0000 150</t>
  </si>
  <si>
    <t>2 02 20000 00 0000 150</t>
  </si>
  <si>
    <t>2 02 20302 04 0000 150</t>
  </si>
  <si>
    <t>2 02 25081 04 0000 150</t>
  </si>
  <si>
    <t>2 02 25497 04 0000 150</t>
  </si>
  <si>
    <t>2 02 25555 04 0000 150</t>
  </si>
  <si>
    <t>2 02 29999 04 0000 150</t>
  </si>
  <si>
    <t>2 02 30000 00 0000 150</t>
  </si>
  <si>
    <t>2 02 30027 04 0000 150</t>
  </si>
  <si>
    <t>2 02 30029 04 0000 150</t>
  </si>
  <si>
    <t>2 02 35082 04 0000 150</t>
  </si>
  <si>
    <t>2 02 35120 04 0000 150</t>
  </si>
  <si>
    <t>2 02 39999 04 0000 150</t>
  </si>
  <si>
    <t>2 02 40000 00 0000 150</t>
  </si>
  <si>
    <t>2 02 45505 04 0000 150</t>
  </si>
  <si>
    <t>2 02 49999 04 0000 150</t>
  </si>
  <si>
    <t>2 19 00000 04 0000 150</t>
  </si>
  <si>
    <t>2 19 60010 04 0000 150</t>
  </si>
  <si>
    <t>2 02 29998 04 0000 150</t>
  </si>
  <si>
    <t>Субсидии бюджетам городских округов на финансовое обеспечение отдельных полномочий</t>
  </si>
  <si>
    <t>1 03 02231 01 0000 110</t>
  </si>
  <si>
    <t>1 03 02241 01 0000 110</t>
  </si>
  <si>
    <t>1 03 02251 01 0000 110</t>
  </si>
  <si>
    <t>1 03 02261 01 0000 110</t>
  </si>
  <si>
    <t>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</si>
  <si>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</si>
  <si>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1 12 01042 01 6000 120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</si>
  <si>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</si>
  <si>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2 02 19999 04 0000 150</t>
  </si>
  <si>
    <t>Прочие дотации бюджетам городских округов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</si>
  <si>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</si>
  <si>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</si>
  <si>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</si>
  <si>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городских округов на реализацию программ формирования современной городской среды</t>
  </si>
  <si>
    <t>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</si>
  <si>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</si>
  <si>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2 18 00000 00 0000 150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</si>
  <si>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</si>
  <si>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2 18 04010 04 0000 150</t>
  </si>
  <si>
    <t>Доходы бюджетов городских округов от возврата бюджетными учреждениями остатков субсидий прошлых лет</t>
  </si>
  <si>
    <t>2 18 04020 04 0000 150</t>
  </si>
  <si>
    <t>Доходы бюджетов городских округов от возврата автономными учреждениями остатков субсидий прошлых лет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</si>
  <si>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</si>
  <si>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</si>
  <si>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</si>
  <si>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</si>
  <si>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</si>
  <si>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</si>
  <si>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</si>
  <si>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</si>
  <si>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</si>
  <si>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</si>
  <si>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</si>
  <si>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</si>
  <si>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1 16 11000 01 0000 140</t>
  </si>
  <si>
    <t>Платежи, уплачиваемые в целях возмещения вреда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</si>
  <si>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</si>
  <si>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</si>
  <si>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</si>
  <si>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2 02 20077 04 0000 150</t>
  </si>
  <si>
    <t>1 05 04010 02 2100 110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</si>
  <si>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</si>
  <si>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1 08 07150 01 4000 110</t>
  </si>
  <si>
    <t>1 11 07000 00 0000 120</t>
  </si>
  <si>
    <t>Платежи от государственных и муниципальных унитарных предприятий</t>
  </si>
  <si>
    <t>1 16 01053 01 0027 140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</si>
  <si>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</si>
  <si>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1 16 01053 01 9000 140</t>
  </si>
  <si>
    <t>1 16 01063 01 0008 140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</si>
  <si>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перевозка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</si>
  <si>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1 16 01063 01 0009 140</t>
  </si>
  <si>
    <t>1 16 01063 01 0091 140</t>
  </si>
  <si>
    <t>1 16 01063 01 0101 140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</si>
  <si>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</si>
  <si>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1 16 01063 01 9000 140</t>
  </si>
  <si>
    <t>1 16 01073 01 0027 140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</si>
  <si>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</si>
  <si>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1 16 01073 01 9000 140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</si>
  <si>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</si>
  <si>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</si>
  <si>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</si>
  <si>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</si>
  <si>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</si>
  <si>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1 16 01143 01 0016 140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</si>
  <si>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</si>
  <si>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1 16 01143 01 0102 140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</si>
  <si>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</si>
  <si>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1 16 01143 01 0171 140</t>
  </si>
  <si>
    <t>1 16 01143 01 9000 140</t>
  </si>
  <si>
    <t>1 16 01153 01 0005 140</t>
  </si>
  <si>
    <t>1 16 01153 01 0006 140</t>
  </si>
  <si>
    <t>1 16 01153 01 9000 140</t>
  </si>
  <si>
    <t>1 16 01163 01 0000 140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</si>
  <si>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</si>
  <si>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1 16 01173 01 0007 140</t>
  </si>
  <si>
    <t>1 16 01173 01 0008 140</t>
  </si>
  <si>
    <t>1 16 01173 01 9000 140</t>
  </si>
  <si>
    <t>1 16 01193 01 0005 140</t>
  </si>
  <si>
    <t>1 16 01193 01 0007 140</t>
  </si>
  <si>
    <t>1 16 01193 01 0013 140</t>
  </si>
  <si>
    <t>1 16 01193 01 0020 140</t>
  </si>
  <si>
    <t>1 16 01193 01 0029 140</t>
  </si>
  <si>
    <t>1 16 01193 01 0401 140</t>
  </si>
  <si>
    <t>1 16 01193 01 9000 140</t>
  </si>
  <si>
    <t>1 16 01203 01 0008 140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</si>
  <si>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</si>
  <si>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1 16 01203 01 0013 140</t>
  </si>
  <si>
    <t>1 16 01203 01 0025 140</t>
  </si>
  <si>
    <t>1 16 01203 01 9000 140</t>
  </si>
  <si>
    <t>1 16 10000 00 0000 140</t>
  </si>
  <si>
    <t>Платежи в целях возмещения причиненного ущерба (убытков)</t>
  </si>
  <si>
    <t>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</si>
  <si>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</si>
  <si>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</si>
  <si>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</si>
  <si>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</si>
  <si>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</si>
  <si>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</si>
  <si>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</si>
  <si>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2 02 35304 04 0000 150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</si>
  <si>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</si>
  <si>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2 02 45390 04 0000 150</t>
  </si>
  <si>
    <t>Межбюджетные трансферты, передаваемые бюджетам городских округов на финансовое обеспечение дорожной деятельности</t>
  </si>
  <si>
    <t>2 19 45505 04 0000 150</t>
  </si>
  <si>
    <t>Возврат остатков иных межбюджетных трансфертов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округа, из бюджетов городских округов</t>
  </si>
  <si>
    <t>уме</t>
  </si>
  <si>
    <t>Фактические поступления штрафов по соответствующему платежу</t>
  </si>
  <si>
    <t>1 01 02010 01 5000 110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</si>
  <si>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</si>
  <si>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1 01 02080 01 1000 110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</si>
  <si>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</si>
  <si>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1 01 02080 01 2100 110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</si>
  <si>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</si>
  <si>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1 08 03010 01 1050 110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</si>
  <si>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</si>
  <si>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1 08 03010 01 1060 110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</si>
  <si>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</si>
  <si>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1 09 04052 04 1000 110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</si>
  <si>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</si>
  <si>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1 09 04052 04 2100 110</t>
  </si>
  <si>
    <t>Земельный налог (по обязательствам, возникшим до 1 января 2006 года), мобилизуемый на территориях городских округов (пени по соответствующему платежу)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</si>
  <si>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</si>
  <si>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</si>
  <si>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</si>
  <si>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</si>
  <si>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1 16 01053 01 0035 140</t>
  </si>
  <si>
    <t>1 16 01053 01 0351 140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</si>
  <si>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неуплату средств на содержание детей или нетрудоспособных родителей)</t>
  </si>
  <si>
    <t>1 16 01073 01 0017 140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</si>
  <si>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</si>
  <si>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1 16 01083 01 0028 140</t>
  </si>
  <si>
    <t>1 16 01133 01 9000 140</t>
  </si>
  <si>
    <t>1 16 01154 01 0000 140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</si>
  <si>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</si>
  <si>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1 16 01203 01 0021 140</t>
  </si>
  <si>
    <t>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</si>
  <si>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</si>
  <si>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Отклонение уточненного плана от утвержденного плана</t>
  </si>
  <si>
    <t>Отклонение фактического исполнения от первоначального плана</t>
  </si>
  <si>
    <t>тыс. руб.</t>
  </si>
  <si>
    <t>процент</t>
  </si>
  <si>
    <t>Отклонение фактического исполнения от уточненного плана</t>
  </si>
  <si>
    <t xml:space="preserve">Корректировка плановых показателей по предложению ГАД на основании фактических поступлений </t>
  </si>
  <si>
    <t>Корректировка плановых показателей по предложению ГАД на основании фактических поступлений  в связи с увеличением  количества договоров купли-продажи</t>
  </si>
  <si>
    <t>Корректировка плановых показателей по предложению ГАД на основании уведомлений о предоставлении субсидии, субвенции, иного межбюджетного трансферта</t>
  </si>
  <si>
    <t xml:space="preserve">Уплата налога высокооплачиваемыми работниками организаций, реализующих инвестиционные проекты  в сфере нефтегазового кластера </t>
  </si>
  <si>
    <t>1 01 02020 01 4000 110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</si>
  <si>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</si>
  <si>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1 01 02040 01 1000 110</t>
  </si>
  <si>
    <t>1 01 02050 01 1000 110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</si>
  <si>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</si>
  <si>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1 01 02080 01 3000 110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</si>
  <si>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(суммы денежных взысканий (штрафов) по соответствующему платежу согласно законодательству Российской Федерации)</t>
  </si>
  <si>
    <t>1 01 02080 01 4000 110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</si>
  <si>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(прочие поступления)</t>
  </si>
  <si>
    <t>1 01 02090 01 2100 110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</si>
  <si>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 (пени по соответствующему платежу)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</si>
  <si>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</si>
  <si>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</si>
  <si>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</si>
  <si>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</si>
  <si>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1 06 06042 04 4000 110</t>
  </si>
  <si>
    <t>Земельный налог с физических лиц, обладающих земельным участком, расположенным в границах городских округов (прочие поступления)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</si>
  <si>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отмененному))</t>
  </si>
  <si>
    <t>Госудаственная пошлина за выдачу разрешения на установку рекламной конструкции (прочие поступления)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</si>
  <si>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и(или) крупногабаритных грузов, зачисляемая в бюджеты городских округов (сумма платежа (перерасчёты, недоимка и задолженность по соответствующему платежу, в том числе по отменённому)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</si>
  <si>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(по искам)</t>
  </si>
  <si>
    <t>Доходы, получаемые в виде арендной платы за земельные участки, государственная собственность на которые не разграничена и которые находятся в границах городских округов, а также средства от продажи права на заключение договоров аренды указанных земельных участков (за фактическое использование (неосновательное обогащение) без заключённых договоров аренды)</t>
  </si>
  <si>
    <t>1 12 01010 01 2100 120</t>
  </si>
  <si>
    <t>Плата за выбросы загрязняющих веществ в атмосферный воздух стационарными объектами (пени по соответствующему платежу)</t>
  </si>
  <si>
    <t>1 12 01041 01 2100 120</t>
  </si>
  <si>
    <t>Плата за размещение отходов производства (пени по соответствующему платежу)</t>
  </si>
  <si>
    <t>ДОХОДЫ ОТ ОКАЗАНИЯ ПЛАТНЫХ УСЛУГ И КОМПЕНСАЦИИ ЗАТРАТ ГОСУДАРСТВА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</si>
  <si>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</si>
  <si>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1 16 01053 01 0063 140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</si>
  <si>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законодательства об организации предоставления государственных и муниципальных услуг)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</si>
  <si>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</si>
  <si>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</si>
  <si>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</si>
  <si>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1 16 01083 01 0037 140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</si>
  <si>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</si>
  <si>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</si>
  <si>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</si>
  <si>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</si>
  <si>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1 16 01153 01 0003 140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</si>
  <si>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срока постановки на учет в налоговом органе)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</si>
  <si>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</si>
  <si>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</si>
  <si>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</si>
  <si>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</si>
  <si>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</si>
  <si>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</si>
  <si>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</si>
  <si>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</si>
  <si>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</si>
  <si>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</si>
  <si>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</si>
  <si>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</si>
  <si>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</si>
  <si>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1 16 01194 01 0000 140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</si>
  <si>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</si>
  <si>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</si>
  <si>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</si>
  <si>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уклонение от исполнения административного наказания)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</si>
  <si>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</si>
  <si>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2 02 20299 04 0000 150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</si>
  <si>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</si>
  <si>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2 02 25239 04 0000 150</t>
  </si>
  <si>
    <t>Субсидии бюджетам городских округов на модернизацию инфраструктуры общего образования в отдельных субъектах Российской Федерации</t>
  </si>
  <si>
    <t>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</si>
  <si>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</si>
  <si>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2 02 45784 04 0000 150</t>
  </si>
  <si>
    <t>Межбюджетные трансферты, передаваемые бюджетам городских округов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</si>
  <si>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2 19 25520 04 0000 150</t>
  </si>
  <si>
    <t>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городских округов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</si>
  <si>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</si>
  <si>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</si>
  <si>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Корректировка плановых показателей по предложению ГАД на основании фактических поступлений в связи с увеличением  поступлений от организаций газовой отрасли.</t>
  </si>
  <si>
    <t xml:space="preserve">Корректировка плановых показателей  на основании фактических поступлений </t>
  </si>
  <si>
    <t>Первоначальный план 2023 года (тыс. руб.)</t>
  </si>
  <si>
    <t>Сведения о фактических поступлениях доходов по видам доходов в сравнении с первоначально утвержденным (установленным) решением о бюджете значениями с уточненными значениями с учетом внесенных изменений за 2023 год</t>
  </si>
  <si>
    <t>Исполнено на 01.01.2024 года (тыс. руб.)</t>
  </si>
  <si>
    <t>Утвержденный план с учетом изменений 2023 года (тыс. руб.)</t>
  </si>
  <si>
    <t>1 16 01053 01 0059 140</t>
  </si>
  <si>
    <t>1 16 01083 01 0281 140</t>
  </si>
  <si>
    <t>1 16 01143 01 0002 140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</si>
  <si>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ограничена, поступающие в счет погашения задолженности, образовавшейся до 1 января 2023 года)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</si>
  <si>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граждан, поступающие в счет погашения задолженности, образовавшейся до 1 января 2023 года)</t>
  </si>
  <si>
    <t>1 16 01193 01 0009 140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</si>
  <si>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порядка предоставления земельных или лесных участков либо водных объектов, поступающие в счет погашения задолженности, образовавшейся до 1 января 2023 года)</t>
  </si>
  <si>
    <t>1 01 02130 01 1000 110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</si>
  <si>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</si>
  <si>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1 01 02140 01 1000 110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</si>
  <si>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</si>
  <si>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1 06 01020 04 3000 110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</si>
  <si>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</si>
  <si>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ней, поступающие в счет погашения задолженности, образовавшейся до 1 января 2023 года)</t>
  </si>
  <si>
    <t>1 16 01083 01 900 140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</si>
  <si>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(иные штрафы)</t>
  </si>
  <si>
    <t>1 17 05000 00 0000 180</t>
  </si>
  <si>
    <t>Прочие неналоговые доходы</t>
  </si>
  <si>
    <t xml:space="preserve">1 17 05000 00 0000 180 </t>
  </si>
  <si>
    <t>Прочие неналоговые доходы бюджетов городских округов</t>
  </si>
  <si>
    <t>1 09 07000 00 0000 110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</si>
  <si>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</si>
  <si>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</si>
  <si>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1 09 07032 04 1000 110</t>
  </si>
  <si>
    <t xml:space="preserve">2 02 25590 04 0000 150 </t>
  </si>
  <si>
    <t>Субсидии бюджетам городских округов на техническое оснащение региональных и муниципальных музеев</t>
  </si>
  <si>
    <t>2 02 45179 04 0000 150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</si>
  <si>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</si>
  <si>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Снижение поступления НДФЛ связано с сокращением численности сотрудников и уменьшения фонда оплаты труда за счет снижения объёмов выполняемых работ в рамках реализуемых инвестиционных проектов  газовой отрасли,</t>
  </si>
  <si>
    <t>Фактическая уплата налога  в отношении доходов от долевого участия в организации, полученных физическим лицом - налоговым резидентом Российской Федерации в виде дивидендов</t>
  </si>
  <si>
    <t>Рост численности физических лиц - иностранных граждан, осуществляющих свою трудовую деятельность по патенту</t>
  </si>
  <si>
    <t>Корректировка плановых показателей по предложению ГАД в связи с увеличением поступления акцизов в бюджеты всех уровней</t>
  </si>
  <si>
    <t xml:space="preserve">Корректировка плановых показателей по предложению ГАД на основании фактических поступлений, что  обусловлено снижением поступлений авансовых платежей, а также проведением зачетов переплаты по налогу, образовавшейся в связи с представлением расчетов к уменьшению на сумму уплаченных страховых взносов. </t>
  </si>
  <si>
    <t xml:space="preserve">Корректировка плановых показателей по предложению ГАД на основании фактических поступлений в связи с  отменой ЕНВД с 1.01.2021 и проведением зачетов переплаты, сформированной до 01.01.2023 г., в сальдо единого налогового счета по результатам конвертации. </t>
  </si>
  <si>
    <t xml:space="preserve">Корректировка плановых показателей по предложению ГАД на основании фактических поступлений в связи с введением института единого налогового счета,  ростом суммы убытков на начало следующего налогового периода, которые налогоплательщик вправе перенести на будущие налоговые периоды. </t>
  </si>
  <si>
    <t xml:space="preserve">Корректировка плановых показателей по предложению ГАД на основании фактических поступлений в свзя с переходом с 1 января 2023 г. на особый порядок уплаты (перечисления) налогов, сборов, страховых взносов, пеней, штрафов, процентов посредством поступления в бюджет РФ единого налогового платежа  и снижением поступлений досрочной уплаты налога за выданные патенты со сроком окончания действия патента в 2023 году. </t>
  </si>
  <si>
    <t xml:space="preserve">Корректировка плановых показателей по предложению ГАД на основании фактических поступлений в свзя с  изменением поступления досрочной уплаты авансовых платежей ввиду изменения с 01.01.2023 года порядка зачисления денежных средств в бюджетную систему РФ (в соответствии с Федеральным законом от 14.07.2022 № 263-ФЗ). </t>
  </si>
  <si>
    <t>Корректировка плановых показателей по предложению ГАД на основании фактических поступлений в связи с ростом количества обращений юридических и физических лиц в суды</t>
  </si>
  <si>
    <t>Корректировка плановых показателей по предложению ГАД на основании фактических поступлений  в связи с изменением количества договоров купли-продажи</t>
  </si>
  <si>
    <r>
      <rPr>
        <b/>
        <sz val="11"/>
        <rFont val="Times New Roman"/>
        <family val="1"/>
        <charset val="204"/>
      </rPr>
      <t>Первоначальный план 2023 года</t>
    </r>
    <r>
      <rPr>
        <b/>
        <sz val="9"/>
        <rFont val="Times New Roman"/>
        <family val="1"/>
        <charset val="204"/>
      </rPr>
      <t xml:space="preserve"> (тыс. руб.)</t>
    </r>
  </si>
  <si>
    <r>
      <rPr>
        <b/>
        <sz val="11"/>
        <rFont val="Times New Roman"/>
        <family val="1"/>
        <charset val="204"/>
      </rPr>
      <t>Утвержденный план с учетом изменений 2023 года</t>
    </r>
    <r>
      <rPr>
        <b/>
        <sz val="9"/>
        <rFont val="Times New Roman"/>
        <family val="1"/>
        <charset val="204"/>
      </rPr>
      <t xml:space="preserve"> (тыс. руб.)</t>
    </r>
  </si>
  <si>
    <r>
      <rPr>
        <b/>
        <sz val="11"/>
        <rFont val="Times New Roman"/>
        <family val="1"/>
        <charset val="204"/>
      </rPr>
      <t xml:space="preserve">Исполнено на 01.01.2024 года </t>
    </r>
    <r>
      <rPr>
        <b/>
        <sz val="9"/>
        <rFont val="Times New Roman"/>
        <family val="1"/>
        <charset val="204"/>
      </rPr>
      <t>(тыс. руб.)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</si>
</sst>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\ hh:mm"/>
    <numFmt numFmtId="165" formatCode="?"/>
    <numFmt numFmtId="166" formatCode="#,##0.000"/>
  </numFmts>
  <fonts count="16" x14ac:knownFonts="1">
    <font>
      <sz val="10"/>
      <name val="Arial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8.5"/>
      <name val="MS Sans Serif"/>
      <charset val="204"/>
    </font>
    <font>
      <b/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10" fillId="0" borderId="3">
      <alignment horizontal="left" wrapText="1" indent="1"/>
    </xf>
    <xf numFmtId="0" fontId="10" fillId="0" borderId="4">
      <alignment horizontal="left" wrapText="1" indent="2"/>
    </xf>
    <xf numFmtId="49" fontId="10" fillId="0" borderId="5">
      <alignment horizontal="center"/>
    </xf>
    <xf numFmtId="49" fontId="10" fillId="0" borderId="5">
      <alignment horizontal="center"/>
    </xf>
  </cellStyleXfs>
  <cellXfs count="78">
    <xf numFmtId="0" fontId="0" fillId="0" borderId="0" xfId="0"/>
    <xf numFmtId="0" fontId="1" fillId="2" borderId="0" xfId="0" applyFont="1" applyFill="1" applyBorder="1" applyAlignment="1" applyProtection="1">
      <alignment horizontal="center"/>
    </xf>
    <xf numFmtId="0" fontId="7" fillId="2" borderId="0" xfId="0" applyFont="1" applyFill="1"/>
    <xf numFmtId="49" fontId="5" fillId="2" borderId="2" xfId="0" applyNumberFormat="1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left" vertical="center" wrapText="1"/>
    </xf>
    <xf numFmtId="49" fontId="5" fillId="2" borderId="2" xfId="0" applyNumberFormat="1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/>
    </xf>
    <xf numFmtId="49" fontId="1" fillId="2" borderId="0" xfId="0" applyNumberFormat="1" applyFont="1" applyFill="1" applyBorder="1" applyAlignment="1" applyProtection="1"/>
    <xf numFmtId="166" fontId="7" fillId="2" borderId="0" xfId="0" applyNumberFormat="1" applyFont="1" applyFill="1"/>
    <xf numFmtId="4" fontId="1" fillId="2" borderId="2" xfId="0" applyNumberFormat="1" applyFont="1" applyFill="1" applyBorder="1" applyAlignment="1" applyProtection="1">
      <alignment horizontal="center" vertical="center"/>
    </xf>
    <xf numFmtId="0" fontId="8" fillId="2" borderId="0" xfId="0" applyFont="1" applyFill="1"/>
    <xf numFmtId="4" fontId="6" fillId="2" borderId="2" xfId="0" applyNumberFormat="1" applyFont="1" applyFill="1" applyBorder="1" applyAlignment="1" applyProtection="1">
      <alignment horizontal="center" vertical="center"/>
    </xf>
    <xf numFmtId="4" fontId="1" fillId="2" borderId="0" xfId="0" applyNumberFormat="1" applyFont="1" applyFill="1" applyBorder="1" applyAlignment="1" applyProtection="1">
      <alignment horizontal="center"/>
    </xf>
    <xf numFmtId="4" fontId="6" fillId="2" borderId="0" xfId="0" applyNumberFormat="1" applyFont="1" applyFill="1" applyBorder="1" applyAlignment="1" applyProtection="1">
      <alignment horizontal="center"/>
    </xf>
    <xf numFmtId="4" fontId="1" fillId="2" borderId="0" xfId="0" applyNumberFormat="1" applyFont="1" applyFill="1" applyBorder="1" applyAlignment="1" applyProtection="1"/>
    <xf numFmtId="4" fontId="6" fillId="2" borderId="0" xfId="0" applyNumberFormat="1" applyFont="1" applyFill="1" applyBorder="1" applyAlignment="1" applyProtection="1"/>
    <xf numFmtId="4" fontId="1" fillId="2" borderId="2" xfId="0" applyNumberFormat="1" applyFont="1" applyFill="1" applyBorder="1" applyAlignment="1" applyProtection="1">
      <alignment horizontal="center" vertical="center" wrapText="1"/>
    </xf>
    <xf numFmtId="4" fontId="6" fillId="2" borderId="2" xfId="0" applyNumberFormat="1" applyFont="1" applyFill="1" applyBorder="1" applyAlignment="1" applyProtection="1">
      <alignment horizontal="center" vertical="center" wrapText="1"/>
    </xf>
    <xf numFmtId="4" fontId="8" fillId="2" borderId="0" xfId="0" applyNumberFormat="1" applyFont="1" applyFill="1"/>
    <xf numFmtId="49" fontId="3" fillId="2" borderId="2" xfId="0" applyNumberFormat="1" applyFont="1" applyFill="1" applyBorder="1" applyAlignment="1" applyProtection="1">
      <alignment horizontal="center" vertical="center" wrapText="1"/>
    </xf>
    <xf numFmtId="4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horizontal="left" vertical="center"/>
    </xf>
    <xf numFmtId="164" fontId="11" fillId="2" borderId="0" xfId="0" applyNumberFormat="1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165" fontId="5" fillId="2" borderId="2" xfId="0" applyNumberFormat="1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left" vertical="center" wrapText="1"/>
    </xf>
    <xf numFmtId="165" fontId="3" fillId="2" borderId="2" xfId="0" applyNumberFormat="1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4" fontId="2" fillId="2" borderId="2" xfId="0" applyNumberFormat="1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 applyProtection="1"/>
    <xf numFmtId="0" fontId="9" fillId="2" borderId="0" xfId="0" applyFont="1" applyFill="1" applyBorder="1" applyAlignment="1" applyProtection="1"/>
    <xf numFmtId="4" fontId="14" fillId="2" borderId="0" xfId="0" applyNumberFormat="1" applyFont="1" applyFill="1" applyBorder="1" applyAlignment="1" applyProtection="1"/>
    <xf numFmtId="0" fontId="14" fillId="2" borderId="0" xfId="0" applyFont="1" applyFill="1" applyBorder="1" applyAlignment="1" applyProtection="1">
      <alignment wrapText="1"/>
    </xf>
    <xf numFmtId="4" fontId="14" fillId="2" borderId="0" xfId="0" applyNumberFormat="1" applyFont="1" applyFill="1" applyBorder="1" applyAlignment="1" applyProtection="1">
      <alignment wrapText="1"/>
    </xf>
    <xf numFmtId="0" fontId="14" fillId="2" borderId="0" xfId="0" applyFont="1" applyFill="1" applyBorder="1" applyAlignment="1" applyProtection="1">
      <alignment wrapText="1"/>
    </xf>
    <xf numFmtId="49" fontId="3" fillId="3" borderId="2" xfId="0" applyNumberFormat="1" applyFont="1" applyFill="1" applyBorder="1" applyAlignment="1" applyProtection="1">
      <alignment horizontal="center"/>
    </xf>
    <xf numFmtId="49" fontId="3" fillId="3" borderId="2" xfId="0" applyNumberFormat="1" applyFont="1" applyFill="1" applyBorder="1" applyAlignment="1" applyProtection="1">
      <alignment horizontal="left" vertical="center" wrapText="1"/>
    </xf>
    <xf numFmtId="4" fontId="1" fillId="3" borderId="2" xfId="0" applyNumberFormat="1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0" fontId="7" fillId="3" borderId="0" xfId="0" applyFont="1" applyFill="1"/>
    <xf numFmtId="166" fontId="6" fillId="2" borderId="2" xfId="0" applyNumberFormat="1" applyFont="1" applyFill="1" applyBorder="1" applyAlignment="1" applyProtection="1">
      <alignment horizontal="center" vertical="center" wrapText="1"/>
    </xf>
    <xf numFmtId="166" fontId="1" fillId="3" borderId="2" xfId="0" applyNumberFormat="1" applyFont="1" applyFill="1" applyBorder="1" applyAlignment="1" applyProtection="1">
      <alignment horizontal="center" vertical="center"/>
    </xf>
    <xf numFmtId="166" fontId="1" fillId="2" borderId="2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center" wrapText="1"/>
    </xf>
    <xf numFmtId="0" fontId="14" fillId="2" borderId="0" xfId="0" applyFont="1" applyFill="1" applyBorder="1" applyAlignment="1" applyProtection="1">
      <alignment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4" fontId="3" fillId="2" borderId="2" xfId="0" applyNumberFormat="1" applyFont="1" applyFill="1" applyBorder="1" applyAlignment="1" applyProtection="1">
      <alignment horizontal="center" vertical="center" wrapText="1"/>
    </xf>
    <xf numFmtId="4" fontId="2" fillId="2" borderId="2" xfId="0" applyNumberFormat="1" applyFont="1" applyFill="1" applyBorder="1" applyAlignment="1" applyProtection="1">
      <alignment horizontal="center" vertical="center" wrapText="1"/>
    </xf>
    <xf numFmtId="4" fontId="13" fillId="2" borderId="2" xfId="0" applyNumberFormat="1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horizontal="center" wrapText="1"/>
    </xf>
    <xf numFmtId="49" fontId="3" fillId="4" borderId="2" xfId="0" applyNumberFormat="1" applyFont="1" applyFill="1" applyBorder="1" applyAlignment="1" applyProtection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left" vertical="center" wrapText="1"/>
    </xf>
    <xf numFmtId="166" fontId="1" fillId="4" borderId="2" xfId="0" applyNumberFormat="1" applyFont="1" applyFill="1" applyBorder="1" applyAlignment="1" applyProtection="1">
      <alignment horizontal="center" vertical="center" wrapText="1"/>
    </xf>
    <xf numFmtId="4" fontId="1" fillId="4" borderId="2" xfId="0" applyNumberFormat="1" applyFont="1" applyFill="1" applyBorder="1" applyAlignment="1" applyProtection="1">
      <alignment horizontal="center" vertical="center" wrapText="1"/>
    </xf>
    <xf numFmtId="4" fontId="1" fillId="4" borderId="2" xfId="0" applyNumberFormat="1" applyFont="1" applyFill="1" applyBorder="1" applyAlignment="1" applyProtection="1">
      <alignment horizontal="center" vertical="center"/>
    </xf>
    <xf numFmtId="0" fontId="11" fillId="4" borderId="2" xfId="0" applyFont="1" applyFill="1" applyBorder="1" applyAlignment="1">
      <alignment horizontal="left" vertical="center"/>
    </xf>
    <xf numFmtId="166" fontId="7" fillId="4" borderId="0" xfId="0" applyNumberFormat="1" applyFont="1" applyFill="1"/>
    <xf numFmtId="0" fontId="7" fillId="4" borderId="0" xfId="0" applyFont="1" applyFill="1"/>
    <xf numFmtId="49" fontId="3" fillId="3" borderId="2" xfId="0" applyNumberFormat="1" applyFont="1" applyFill="1" applyBorder="1" applyAlignment="1" applyProtection="1">
      <alignment horizontal="center" vertical="center" wrapText="1"/>
    </xf>
    <xf numFmtId="166" fontId="1" fillId="3" borderId="2" xfId="0" applyNumberFormat="1" applyFont="1" applyFill="1" applyBorder="1" applyAlignment="1" applyProtection="1">
      <alignment horizontal="center" vertical="center" wrapText="1"/>
    </xf>
    <xf numFmtId="4" fontId="1" fillId="3" borderId="2" xfId="0" applyNumberFormat="1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</cellXfs>
  <cellStyles count="6">
    <cellStyle name="xl31" xfId="2" xr:uid="{00000000-0005-0000-0000-000000000000}"/>
    <cellStyle name="xl33" xfId="3" xr:uid="{00000000-0005-0000-0000-000001000000}"/>
    <cellStyle name="xl56" xfId="4" xr:uid="{00000000-0005-0000-0000-000002000000}"/>
    <cellStyle name="xl57" xfId="5" xr:uid="{00000000-0005-0000-0000-000003000000}"/>
    <cellStyle name="Обычный" xfId="0" builtinId="0"/>
    <cellStyle name="Обычный 2" xfId="1" xr:uid="{00000000-0005-0000-0000-000005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O231"/>
  <sheetViews>
    <sheetView showGridLines="0" topLeftCell="A3" zoomScale="95" zoomScaleNormal="95" zoomScaleSheetLayoutView="100" workbookViewId="0">
      <pane xSplit="2" ySplit="9" topLeftCell="C12" activePane="bottomRight" state="frozen"/>
      <selection activeCell="A3" sqref="A3"/>
      <selection pane="topRight" activeCell="C3" sqref="C3"/>
      <selection pane="bottomLeft" activeCell="A11" sqref="A11"/>
      <selection pane="bottomRight" activeCell="B21" sqref="B21"/>
    </sheetView>
  </sheetViews>
  <sheetFormatPr defaultColWidth="9.140625" defaultRowHeight="13.15" customHeight="1" outlineLevelRow="3" x14ac:dyDescent="0.2"/>
  <cols>
    <col min="1" max="1" width="21.5703125" style="10" customWidth="1"/>
    <col min="2" max="2" width="44.5703125" style="10" customWidth="1"/>
    <col min="3" max="3" width="21.5703125" style="18" customWidth="1"/>
    <col min="4" max="4" width="18.7109375" style="18" customWidth="1"/>
    <col min="5" max="5" width="19.85546875" style="18" customWidth="1"/>
    <col min="6" max="6" width="19.140625" style="18" customWidth="1"/>
    <col min="7" max="7" width="11.5703125" style="18" customWidth="1"/>
    <col min="8" max="8" width="18.7109375" style="18" customWidth="1"/>
    <col min="9" max="9" width="12.5703125" style="18" customWidth="1"/>
    <col min="10" max="10" width="15.42578125" style="18" customWidth="1"/>
    <col min="11" max="11" width="8.7109375" style="18" customWidth="1"/>
    <col min="12" max="12" width="55.5703125" style="26" customWidth="1"/>
    <col min="13" max="13" width="9.140625" style="10" customWidth="1"/>
    <col min="14" max="14" width="12.28515625" style="10" customWidth="1"/>
    <col min="15" max="16384" width="9.140625" style="10"/>
  </cols>
  <sheetData>
    <row r="1" spans="1:14" ht="12.95" hidden="1" customHeight="1" x14ac:dyDescent="0.2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21"/>
      <c r="M1" s="38"/>
      <c r="N1" s="38"/>
    </row>
    <row r="2" spans="1:14" ht="12.95" hidden="1" customHeight="1" x14ac:dyDescent="0.2">
      <c r="A2" s="39"/>
      <c r="B2" s="38"/>
      <c r="C2" s="40"/>
      <c r="D2" s="40"/>
      <c r="E2" s="40"/>
      <c r="F2" s="40"/>
      <c r="G2" s="40"/>
      <c r="H2" s="40"/>
      <c r="I2" s="40"/>
      <c r="J2" s="40"/>
      <c r="K2" s="40"/>
      <c r="L2" s="21"/>
      <c r="M2" s="38"/>
      <c r="N2" s="38"/>
    </row>
    <row r="3" spans="1:14" ht="15" x14ac:dyDescent="0.25">
      <c r="A3" s="6"/>
      <c r="B3" s="1"/>
      <c r="C3" s="12"/>
      <c r="D3" s="12"/>
      <c r="E3" s="12"/>
      <c r="F3" s="13"/>
      <c r="G3" s="13"/>
      <c r="H3" s="13"/>
      <c r="I3" s="13"/>
      <c r="J3" s="13"/>
      <c r="K3" s="13"/>
      <c r="L3" s="22"/>
      <c r="M3" s="1"/>
      <c r="N3" s="1"/>
    </row>
    <row r="4" spans="1:14" ht="15" x14ac:dyDescent="0.25">
      <c r="A4" s="7"/>
      <c r="B4" s="7"/>
      <c r="C4" s="14"/>
      <c r="D4" s="14"/>
      <c r="E4" s="14"/>
      <c r="F4" s="15"/>
      <c r="G4" s="15"/>
      <c r="H4" s="15"/>
      <c r="I4" s="15"/>
      <c r="J4" s="15"/>
      <c r="K4" s="15"/>
      <c r="L4" s="23"/>
      <c r="M4" s="1"/>
      <c r="N4" s="1"/>
    </row>
    <row r="5" spans="1:14" ht="12.75" x14ac:dyDescent="0.2">
      <c r="A5" s="41"/>
      <c r="B5" s="41"/>
      <c r="C5" s="42"/>
      <c r="D5" s="42"/>
      <c r="E5" s="42"/>
      <c r="F5" s="42"/>
      <c r="G5" s="42"/>
      <c r="H5" s="42"/>
      <c r="I5" s="42"/>
      <c r="J5" s="42"/>
      <c r="K5" s="42"/>
      <c r="L5" s="24"/>
      <c r="M5" s="41"/>
      <c r="N5" s="41"/>
    </row>
    <row r="6" spans="1:14" ht="44.25" customHeight="1" x14ac:dyDescent="0.3">
      <c r="A6" s="58" t="s">
        <v>424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25"/>
    </row>
    <row r="7" spans="1:14" ht="11.25" customHeight="1" x14ac:dyDescent="0.2">
      <c r="A7" s="59"/>
      <c r="B7" s="59"/>
      <c r="C7" s="59"/>
      <c r="D7" s="59"/>
      <c r="E7" s="59"/>
      <c r="F7" s="42"/>
      <c r="G7" s="42"/>
      <c r="H7" s="42"/>
      <c r="I7" s="42"/>
      <c r="J7" s="42"/>
      <c r="K7" s="42"/>
    </row>
    <row r="8" spans="1:14" ht="12.95" hidden="1" customHeight="1" x14ac:dyDescent="0.2">
      <c r="A8" s="59"/>
      <c r="B8" s="59"/>
      <c r="C8" s="59"/>
      <c r="D8" s="59"/>
      <c r="E8" s="59"/>
      <c r="F8" s="42"/>
      <c r="G8" s="42"/>
      <c r="H8" s="42"/>
      <c r="I8" s="42"/>
      <c r="J8" s="42"/>
      <c r="K8" s="42"/>
    </row>
    <row r="9" spans="1:14" ht="12.75" x14ac:dyDescent="0.2">
      <c r="A9" s="38"/>
      <c r="B9" s="38"/>
      <c r="C9" s="40"/>
      <c r="D9" s="40">
        <f>4143700733.69-D12</f>
        <v>0</v>
      </c>
      <c r="E9" s="40">
        <f>4128216188.54-E12</f>
        <v>0</v>
      </c>
      <c r="F9" s="40"/>
      <c r="G9" s="40"/>
      <c r="H9" s="40"/>
      <c r="I9" s="40"/>
      <c r="J9" s="40"/>
      <c r="K9" s="40"/>
      <c r="L9" s="21"/>
      <c r="M9" s="38"/>
      <c r="N9" s="38"/>
    </row>
    <row r="10" spans="1:14" ht="40.5" customHeight="1" x14ac:dyDescent="0.2">
      <c r="A10" s="60" t="s">
        <v>0</v>
      </c>
      <c r="B10" s="60" t="s">
        <v>1</v>
      </c>
      <c r="C10" s="61" t="s">
        <v>423</v>
      </c>
      <c r="D10" s="61" t="s">
        <v>426</v>
      </c>
      <c r="E10" s="61" t="s">
        <v>425</v>
      </c>
      <c r="F10" s="62" t="s">
        <v>341</v>
      </c>
      <c r="G10" s="62"/>
      <c r="H10" s="63" t="s">
        <v>342</v>
      </c>
      <c r="I10" s="62"/>
      <c r="J10" s="62" t="s">
        <v>345</v>
      </c>
      <c r="K10" s="62"/>
      <c r="L10" s="56" t="s">
        <v>153</v>
      </c>
      <c r="M10" s="38"/>
      <c r="N10" s="38"/>
    </row>
    <row r="11" spans="1:14" ht="20.25" customHeight="1" x14ac:dyDescent="0.2">
      <c r="A11" s="60"/>
      <c r="B11" s="60"/>
      <c r="C11" s="61"/>
      <c r="D11" s="61"/>
      <c r="E11" s="61"/>
      <c r="F11" s="20" t="s">
        <v>343</v>
      </c>
      <c r="G11" s="20" t="s">
        <v>344</v>
      </c>
      <c r="H11" s="20" t="s">
        <v>343</v>
      </c>
      <c r="I11" s="20" t="s">
        <v>344</v>
      </c>
      <c r="J11" s="20" t="s">
        <v>343</v>
      </c>
      <c r="K11" s="20" t="s">
        <v>344</v>
      </c>
      <c r="L11" s="56"/>
    </row>
    <row r="12" spans="1:14" s="48" customFormat="1" ht="33" customHeight="1" x14ac:dyDescent="0.2">
      <c r="A12" s="44"/>
      <c r="B12" s="45" t="s">
        <v>154</v>
      </c>
      <c r="C12" s="46">
        <f>C13+C188</f>
        <v>3442845393.4400001</v>
      </c>
      <c r="D12" s="46">
        <f>D13+D188</f>
        <v>4143700733.6900005</v>
      </c>
      <c r="E12" s="46">
        <f>E13+E188</f>
        <v>4128216188.5400004</v>
      </c>
      <c r="F12" s="46">
        <f>D12-C12</f>
        <v>700855340.25000048</v>
      </c>
      <c r="G12" s="46">
        <f>IFERROR(D12/C12*100,"-")</f>
        <v>120.3568635868869</v>
      </c>
      <c r="H12" s="46">
        <f>E12-C12</f>
        <v>685370795.10000038</v>
      </c>
      <c r="I12" s="46">
        <f>IFERROR(E12/C12*100,"-")</f>
        <v>119.90710347917179</v>
      </c>
      <c r="J12" s="46">
        <f>E12-D12</f>
        <v>-15484545.150000095</v>
      </c>
      <c r="K12" s="46">
        <f>IFERROR(E12/D12*100,"-")</f>
        <v>99.626311209588465</v>
      </c>
      <c r="L12" s="47"/>
    </row>
    <row r="13" spans="1:14" s="2" customFormat="1" ht="14.25" x14ac:dyDescent="0.2">
      <c r="A13" s="19" t="s">
        <v>2</v>
      </c>
      <c r="B13" s="4" t="s">
        <v>3</v>
      </c>
      <c r="C13" s="16">
        <f>C14+C37+C43+C64+C77+C86+C92+C104+C112+C115+C121+C183</f>
        <v>1747144750</v>
      </c>
      <c r="D13" s="16">
        <f>D14+D37+D43+D64+D77+D86+D92+D104+D112+D115+D121+D183</f>
        <v>1671966580.8399999</v>
      </c>
      <c r="E13" s="16">
        <f>E14+E37+E43+E64+E77+E86+E92+E104+E112+E115+E121+E183</f>
        <v>1701988317.4000001</v>
      </c>
      <c r="F13" s="16">
        <f t="shared" ref="F13:F14" si="0">D13-C13</f>
        <v>-75178169.160000086</v>
      </c>
      <c r="G13" s="9">
        <f t="shared" ref="G13:G79" si="1">IFERROR(D13/C13*100,"-")</f>
        <v>95.697084104794399</v>
      </c>
      <c r="H13" s="16">
        <f t="shared" ref="H13:H14" si="2">E13-C13</f>
        <v>-45156432.599999905</v>
      </c>
      <c r="I13" s="9">
        <f t="shared" ref="I13:I79" si="3">IFERROR(E13/C13*100,"-")</f>
        <v>97.415415488613647</v>
      </c>
      <c r="J13" s="16">
        <f t="shared" ref="J13:J79" si="4">E13-D13</f>
        <v>30021736.560000181</v>
      </c>
      <c r="K13" s="9">
        <f t="shared" ref="K13:K79" si="5">IFERROR(E13/D13*100,"-")</f>
        <v>101.795594296204</v>
      </c>
      <c r="L13" s="27"/>
      <c r="M13" s="8"/>
      <c r="N13" s="8"/>
    </row>
    <row r="14" spans="1:14" s="2" customFormat="1" ht="14.25" outlineLevel="1" x14ac:dyDescent="0.2">
      <c r="A14" s="19" t="s">
        <v>4</v>
      </c>
      <c r="B14" s="4" t="s">
        <v>5</v>
      </c>
      <c r="C14" s="16">
        <f>C15</f>
        <v>1491976000</v>
      </c>
      <c r="D14" s="16">
        <f t="shared" ref="D14:E14" si="6">D15</f>
        <v>1372583154.6900001</v>
      </c>
      <c r="E14" s="16">
        <f t="shared" si="6"/>
        <v>1368504207.29</v>
      </c>
      <c r="F14" s="16">
        <f t="shared" si="0"/>
        <v>-119392845.30999994</v>
      </c>
      <c r="G14" s="9">
        <f t="shared" si="1"/>
        <v>91.997669847906408</v>
      </c>
      <c r="H14" s="16">
        <f t="shared" si="2"/>
        <v>-123471792.71000004</v>
      </c>
      <c r="I14" s="9">
        <f t="shared" si="3"/>
        <v>91.72427755473278</v>
      </c>
      <c r="J14" s="16">
        <f t="shared" si="4"/>
        <v>-4078947.4000000954</v>
      </c>
      <c r="K14" s="9">
        <f t="shared" si="5"/>
        <v>99.702826937219598</v>
      </c>
      <c r="L14" s="27"/>
    </row>
    <row r="15" spans="1:14" s="2" customFormat="1" ht="14.25" outlineLevel="2" x14ac:dyDescent="0.2">
      <c r="A15" s="19" t="s">
        <v>6</v>
      </c>
      <c r="B15" s="4" t="s">
        <v>7</v>
      </c>
      <c r="C15" s="16">
        <f>SUM(C16:C34)</f>
        <v>1491976000</v>
      </c>
      <c r="D15" s="16">
        <f>SUM(D16:D36)</f>
        <v>1372583154.6900001</v>
      </c>
      <c r="E15" s="16">
        <f>SUM(E16:E36)</f>
        <v>1368504207.29</v>
      </c>
      <c r="F15" s="16">
        <f t="shared" ref="F15:K15" si="7">SUM(F16:F36)</f>
        <v>-119392845.30999994</v>
      </c>
      <c r="G15" s="16">
        <f t="shared" si="7"/>
        <v>1413.9889203726709</v>
      </c>
      <c r="H15" s="16">
        <f t="shared" si="7"/>
        <v>-123471792.70999999</v>
      </c>
      <c r="I15" s="16">
        <f t="shared" si="7"/>
        <v>1236.084082975183</v>
      </c>
      <c r="J15" s="16">
        <f t="shared" si="7"/>
        <v>-4078947.4000000376</v>
      </c>
      <c r="K15" s="16">
        <f t="shared" si="7"/>
        <v>819.45290046905211</v>
      </c>
      <c r="L15" s="27"/>
    </row>
    <row r="16" spans="1:14" ht="96" outlineLevel="3" x14ac:dyDescent="0.2">
      <c r="A16" s="3" t="s">
        <v>8</v>
      </c>
      <c r="B16" s="28" t="s">
        <v>9</v>
      </c>
      <c r="C16" s="17">
        <v>1328536000</v>
      </c>
      <c r="D16" s="17">
        <v>1148283154.6900001</v>
      </c>
      <c r="E16" s="17">
        <v>1122010425.97</v>
      </c>
      <c r="F16" s="17">
        <f>D16-C16</f>
        <v>-180252845.30999994</v>
      </c>
      <c r="G16" s="11">
        <f t="shared" si="1"/>
        <v>86.432219728332555</v>
      </c>
      <c r="H16" s="17">
        <f t="shared" ref="H16:H82" si="8">E16-C16</f>
        <v>-206525574.02999997</v>
      </c>
      <c r="I16" s="11">
        <f t="shared" si="3"/>
        <v>84.454649777649976</v>
      </c>
      <c r="J16" s="17">
        <f t="shared" si="4"/>
        <v>-26272728.720000029</v>
      </c>
      <c r="K16" s="11">
        <f t="shared" si="5"/>
        <v>97.711999116882211</v>
      </c>
      <c r="L16" s="33" t="s">
        <v>455</v>
      </c>
    </row>
    <row r="17" spans="1:12" ht="72" outlineLevel="3" x14ac:dyDescent="0.2">
      <c r="A17" s="3" t="s">
        <v>10</v>
      </c>
      <c r="B17" s="28" t="s">
        <v>11</v>
      </c>
      <c r="C17" s="17">
        <v>5000000</v>
      </c>
      <c r="D17" s="17">
        <v>0</v>
      </c>
      <c r="E17" s="17">
        <v>0</v>
      </c>
      <c r="F17" s="17">
        <f t="shared" ref="F17:F83" si="9">D17-C17</f>
        <v>-5000000</v>
      </c>
      <c r="G17" s="11">
        <f t="shared" si="1"/>
        <v>0</v>
      </c>
      <c r="H17" s="17">
        <f t="shared" si="8"/>
        <v>-5000000</v>
      </c>
      <c r="I17" s="11">
        <f t="shared" si="3"/>
        <v>0</v>
      </c>
      <c r="J17" s="17">
        <f t="shared" si="4"/>
        <v>0</v>
      </c>
      <c r="K17" s="11" t="str">
        <f t="shared" si="5"/>
        <v>-</v>
      </c>
      <c r="L17" s="33" t="s">
        <v>346</v>
      </c>
    </row>
    <row r="18" spans="1:12" ht="96" outlineLevel="3" x14ac:dyDescent="0.2">
      <c r="A18" s="3" t="s">
        <v>12</v>
      </c>
      <c r="B18" s="28" t="s">
        <v>13</v>
      </c>
      <c r="C18" s="17">
        <v>500000</v>
      </c>
      <c r="D18" s="17">
        <v>17000</v>
      </c>
      <c r="E18" s="17">
        <v>18687.04</v>
      </c>
      <c r="F18" s="17">
        <f t="shared" si="9"/>
        <v>-483000</v>
      </c>
      <c r="G18" s="11">
        <f t="shared" si="1"/>
        <v>3.4000000000000004</v>
      </c>
      <c r="H18" s="17">
        <f t="shared" si="8"/>
        <v>-481312.96</v>
      </c>
      <c r="I18" s="11">
        <f t="shared" si="3"/>
        <v>3.7374080000000003</v>
      </c>
      <c r="J18" s="17">
        <f t="shared" si="4"/>
        <v>1687.0400000000009</v>
      </c>
      <c r="K18" s="11">
        <f t="shared" si="5"/>
        <v>109.92376470588236</v>
      </c>
      <c r="L18" s="33" t="s">
        <v>310</v>
      </c>
    </row>
    <row r="19" spans="1:12" ht="72" hidden="1" outlineLevel="3" x14ac:dyDescent="0.2">
      <c r="A19" s="3" t="s">
        <v>14</v>
      </c>
      <c r="B19" s="28" t="s">
        <v>15</v>
      </c>
      <c r="C19" s="17">
        <v>0</v>
      </c>
      <c r="D19" s="17">
        <v>0</v>
      </c>
      <c r="E19" s="17">
        <v>0</v>
      </c>
      <c r="F19" s="17">
        <f t="shared" si="9"/>
        <v>0</v>
      </c>
      <c r="G19" s="11" t="str">
        <f t="shared" si="1"/>
        <v>-</v>
      </c>
      <c r="H19" s="17">
        <f t="shared" si="8"/>
        <v>0</v>
      </c>
      <c r="I19" s="11" t="str">
        <f t="shared" si="3"/>
        <v>-</v>
      </c>
      <c r="J19" s="17">
        <f t="shared" si="4"/>
        <v>0</v>
      </c>
      <c r="K19" s="11" t="str">
        <f t="shared" si="5"/>
        <v>-</v>
      </c>
      <c r="L19" s="33" t="s">
        <v>346</v>
      </c>
    </row>
    <row r="20" spans="1:12" ht="96" hidden="1" outlineLevel="3" x14ac:dyDescent="0.2">
      <c r="A20" s="3" t="s">
        <v>311</v>
      </c>
      <c r="B20" s="28" t="s">
        <v>312</v>
      </c>
      <c r="C20" s="17">
        <v>0</v>
      </c>
      <c r="D20" s="17">
        <v>0</v>
      </c>
      <c r="E20" s="17">
        <v>0</v>
      </c>
      <c r="F20" s="17">
        <f t="shared" si="9"/>
        <v>0</v>
      </c>
      <c r="G20" s="11" t="str">
        <f t="shared" si="1"/>
        <v>-</v>
      </c>
      <c r="H20" s="17">
        <f t="shared" si="8"/>
        <v>0</v>
      </c>
      <c r="I20" s="11" t="str">
        <f t="shared" si="3"/>
        <v>-</v>
      </c>
      <c r="J20" s="17">
        <f t="shared" si="4"/>
        <v>0</v>
      </c>
      <c r="K20" s="11" t="str">
        <f t="shared" si="5"/>
        <v>-</v>
      </c>
      <c r="L20" s="33" t="s">
        <v>346</v>
      </c>
    </row>
    <row r="21" spans="1:12" ht="120" outlineLevel="3" x14ac:dyDescent="0.2">
      <c r="A21" s="3" t="s">
        <v>16</v>
      </c>
      <c r="B21" s="28" t="s">
        <v>17</v>
      </c>
      <c r="C21" s="17">
        <v>1414000</v>
      </c>
      <c r="D21" s="17">
        <v>900000</v>
      </c>
      <c r="E21" s="17">
        <v>856201.13</v>
      </c>
      <c r="F21" s="17">
        <f t="shared" si="9"/>
        <v>-514000</v>
      </c>
      <c r="G21" s="11">
        <f t="shared" si="1"/>
        <v>63.649222065063647</v>
      </c>
      <c r="H21" s="17">
        <f t="shared" si="8"/>
        <v>-557798.87</v>
      </c>
      <c r="I21" s="11">
        <f t="shared" si="3"/>
        <v>60.551706506364923</v>
      </c>
      <c r="J21" s="17">
        <f t="shared" si="4"/>
        <v>-43798.869999999995</v>
      </c>
      <c r="K21" s="11">
        <f t="shared" si="5"/>
        <v>95.133458888888896</v>
      </c>
      <c r="L21" s="33" t="s">
        <v>346</v>
      </c>
    </row>
    <row r="22" spans="1:12" ht="108" outlineLevel="3" x14ac:dyDescent="0.2">
      <c r="A22" s="3" t="s">
        <v>18</v>
      </c>
      <c r="B22" s="28" t="s">
        <v>19</v>
      </c>
      <c r="C22" s="17">
        <v>2000</v>
      </c>
      <c r="D22" s="17">
        <v>0</v>
      </c>
      <c r="E22" s="17">
        <v>0</v>
      </c>
      <c r="F22" s="17">
        <f t="shared" si="9"/>
        <v>-2000</v>
      </c>
      <c r="G22" s="11">
        <f t="shared" si="1"/>
        <v>0</v>
      </c>
      <c r="H22" s="17">
        <f t="shared" si="8"/>
        <v>-2000</v>
      </c>
      <c r="I22" s="11">
        <f t="shared" si="3"/>
        <v>0</v>
      </c>
      <c r="J22" s="17">
        <f t="shared" si="4"/>
        <v>0</v>
      </c>
      <c r="K22" s="11" t="str">
        <f t="shared" si="5"/>
        <v>-</v>
      </c>
      <c r="L22" s="33" t="s">
        <v>346</v>
      </c>
    </row>
    <row r="23" spans="1:12" ht="120" outlineLevel="3" x14ac:dyDescent="0.2">
      <c r="A23" s="3" t="s">
        <v>20</v>
      </c>
      <c r="B23" s="28" t="s">
        <v>21</v>
      </c>
      <c r="C23" s="17">
        <v>1000</v>
      </c>
      <c r="D23" s="17">
        <v>1000</v>
      </c>
      <c r="E23" s="17">
        <v>-1127.72</v>
      </c>
      <c r="F23" s="17">
        <f t="shared" si="9"/>
        <v>0</v>
      </c>
      <c r="G23" s="11">
        <f t="shared" si="1"/>
        <v>100</v>
      </c>
      <c r="H23" s="17">
        <f t="shared" si="8"/>
        <v>-2127.7200000000003</v>
      </c>
      <c r="I23" s="11">
        <f t="shared" si="3"/>
        <v>-112.77200000000001</v>
      </c>
      <c r="J23" s="17">
        <f t="shared" si="4"/>
        <v>-2127.7200000000003</v>
      </c>
      <c r="K23" s="11">
        <f t="shared" si="5"/>
        <v>-112.77200000000001</v>
      </c>
      <c r="L23" s="33" t="s">
        <v>346</v>
      </c>
    </row>
    <row r="24" spans="1:12" ht="96" hidden="1" outlineLevel="3" x14ac:dyDescent="0.2">
      <c r="A24" s="3" t="s">
        <v>350</v>
      </c>
      <c r="B24" s="28" t="s">
        <v>351</v>
      </c>
      <c r="C24" s="17">
        <v>0</v>
      </c>
      <c r="D24" s="17">
        <v>0</v>
      </c>
      <c r="E24" s="17">
        <v>0</v>
      </c>
      <c r="F24" s="17">
        <f t="shared" si="9"/>
        <v>0</v>
      </c>
      <c r="G24" s="11" t="str">
        <f t="shared" si="1"/>
        <v>-</v>
      </c>
      <c r="H24" s="17">
        <f t="shared" si="8"/>
        <v>0</v>
      </c>
      <c r="I24" s="11" t="str">
        <f t="shared" si="3"/>
        <v>-</v>
      </c>
      <c r="J24" s="17">
        <f t="shared" si="4"/>
        <v>0</v>
      </c>
      <c r="K24" s="11" t="str">
        <f t="shared" si="5"/>
        <v>-</v>
      </c>
      <c r="L24" s="33"/>
    </row>
    <row r="25" spans="1:12" ht="60" outlineLevel="3" x14ac:dyDescent="0.2">
      <c r="A25" s="3" t="s">
        <v>22</v>
      </c>
      <c r="B25" s="5" t="s">
        <v>23</v>
      </c>
      <c r="C25" s="17">
        <v>3028000</v>
      </c>
      <c r="D25" s="17">
        <v>4820000</v>
      </c>
      <c r="E25" s="17">
        <v>4997739.8499999996</v>
      </c>
      <c r="F25" s="17">
        <f t="shared" si="9"/>
        <v>1792000</v>
      </c>
      <c r="G25" s="11">
        <f t="shared" si="1"/>
        <v>159.18097754293262</v>
      </c>
      <c r="H25" s="17">
        <f t="shared" si="8"/>
        <v>1969739.8499999996</v>
      </c>
      <c r="I25" s="11">
        <f t="shared" si="3"/>
        <v>165.05085369881107</v>
      </c>
      <c r="J25" s="17">
        <f t="shared" si="4"/>
        <v>177739.84999999963</v>
      </c>
      <c r="K25" s="11">
        <f t="shared" si="5"/>
        <v>103.68754875518671</v>
      </c>
      <c r="L25" s="33" t="s">
        <v>346</v>
      </c>
    </row>
    <row r="26" spans="1:12" ht="48" outlineLevel="3" x14ac:dyDescent="0.2">
      <c r="A26" s="3" t="s">
        <v>24</v>
      </c>
      <c r="B26" s="5" t="s">
        <v>25</v>
      </c>
      <c r="C26" s="17">
        <v>36000</v>
      </c>
      <c r="D26" s="17">
        <v>0</v>
      </c>
      <c r="E26" s="17">
        <v>0</v>
      </c>
      <c r="F26" s="17">
        <f t="shared" si="9"/>
        <v>-36000</v>
      </c>
      <c r="G26" s="11">
        <f t="shared" si="1"/>
        <v>0</v>
      </c>
      <c r="H26" s="17">
        <f t="shared" si="8"/>
        <v>-36000</v>
      </c>
      <c r="I26" s="11">
        <f t="shared" si="3"/>
        <v>0</v>
      </c>
      <c r="J26" s="17">
        <f t="shared" si="4"/>
        <v>0</v>
      </c>
      <c r="K26" s="11" t="str">
        <f t="shared" si="5"/>
        <v>-</v>
      </c>
      <c r="L26" s="33" t="s">
        <v>346</v>
      </c>
    </row>
    <row r="27" spans="1:12" ht="72" outlineLevel="3" x14ac:dyDescent="0.2">
      <c r="A27" s="3" t="s">
        <v>26</v>
      </c>
      <c r="B27" s="5" t="s">
        <v>27</v>
      </c>
      <c r="C27" s="17">
        <v>2000</v>
      </c>
      <c r="D27" s="17">
        <v>15000</v>
      </c>
      <c r="E27" s="17">
        <v>14816.03</v>
      </c>
      <c r="F27" s="17">
        <f t="shared" si="9"/>
        <v>13000</v>
      </c>
      <c r="G27" s="11">
        <f t="shared" si="1"/>
        <v>750</v>
      </c>
      <c r="H27" s="17">
        <f t="shared" si="8"/>
        <v>12816.03</v>
      </c>
      <c r="I27" s="11">
        <f t="shared" si="3"/>
        <v>740.80150000000003</v>
      </c>
      <c r="J27" s="17">
        <f t="shared" si="4"/>
        <v>-183.96999999999935</v>
      </c>
      <c r="K27" s="11">
        <f t="shared" si="5"/>
        <v>98.773533333333347</v>
      </c>
      <c r="L27" s="33" t="s">
        <v>346</v>
      </c>
    </row>
    <row r="28" spans="1:12" ht="96" outlineLevel="3" x14ac:dyDescent="0.2">
      <c r="A28" s="3" t="s">
        <v>352</v>
      </c>
      <c r="B28" s="28" t="s">
        <v>155</v>
      </c>
      <c r="C28" s="17">
        <v>114871000</v>
      </c>
      <c r="D28" s="17">
        <v>165076000</v>
      </c>
      <c r="E28" s="17">
        <v>174797989.53999999</v>
      </c>
      <c r="F28" s="17">
        <f t="shared" si="9"/>
        <v>50205000</v>
      </c>
      <c r="G28" s="11">
        <f t="shared" si="1"/>
        <v>143.70554796249706</v>
      </c>
      <c r="H28" s="17">
        <f t="shared" si="8"/>
        <v>59926989.539999992</v>
      </c>
      <c r="I28" s="11">
        <f t="shared" si="3"/>
        <v>152.16894563466846</v>
      </c>
      <c r="J28" s="17">
        <f t="shared" si="4"/>
        <v>9721989.5399999917</v>
      </c>
      <c r="K28" s="11">
        <f t="shared" si="5"/>
        <v>105.88940217839055</v>
      </c>
      <c r="L28" s="33" t="s">
        <v>457</v>
      </c>
    </row>
    <row r="29" spans="1:12" ht="120" hidden="1" outlineLevel="3" x14ac:dyDescent="0.2">
      <c r="A29" s="3" t="s">
        <v>353</v>
      </c>
      <c r="B29" s="28" t="s">
        <v>354</v>
      </c>
      <c r="C29" s="17">
        <v>0</v>
      </c>
      <c r="D29" s="17">
        <v>0</v>
      </c>
      <c r="E29" s="17">
        <v>0</v>
      </c>
      <c r="F29" s="17">
        <f t="shared" si="9"/>
        <v>0</v>
      </c>
      <c r="G29" s="11" t="str">
        <f t="shared" si="1"/>
        <v>-</v>
      </c>
      <c r="H29" s="17">
        <f t="shared" si="8"/>
        <v>0</v>
      </c>
      <c r="I29" s="11" t="str">
        <f t="shared" si="3"/>
        <v>-</v>
      </c>
      <c r="J29" s="17">
        <f t="shared" si="4"/>
        <v>0</v>
      </c>
      <c r="K29" s="11" t="str">
        <f t="shared" si="5"/>
        <v>-</v>
      </c>
      <c r="L29" s="33"/>
    </row>
    <row r="30" spans="1:12" ht="108" outlineLevel="3" x14ac:dyDescent="0.2">
      <c r="A30" s="3" t="s">
        <v>313</v>
      </c>
      <c r="B30" s="28" t="s">
        <v>314</v>
      </c>
      <c r="C30" s="17">
        <v>38486000</v>
      </c>
      <c r="D30" s="17">
        <v>41419000</v>
      </c>
      <c r="E30" s="17">
        <v>54685149.710000001</v>
      </c>
      <c r="F30" s="17">
        <f t="shared" si="9"/>
        <v>2933000</v>
      </c>
      <c r="G30" s="11">
        <f t="shared" si="1"/>
        <v>107.62095307384503</v>
      </c>
      <c r="H30" s="17">
        <f t="shared" si="8"/>
        <v>16199149.710000001</v>
      </c>
      <c r="I30" s="11">
        <f t="shared" si="3"/>
        <v>142.09101935768851</v>
      </c>
      <c r="J30" s="17">
        <f t="shared" si="4"/>
        <v>13266149.710000001</v>
      </c>
      <c r="K30" s="11">
        <f t="shared" si="5"/>
        <v>132.02914051522248</v>
      </c>
      <c r="L30" s="33" t="s">
        <v>349</v>
      </c>
    </row>
    <row r="31" spans="1:12" s="2" customFormat="1" ht="96" outlineLevel="3" x14ac:dyDescent="0.2">
      <c r="A31" s="3" t="s">
        <v>315</v>
      </c>
      <c r="B31" s="28" t="s">
        <v>316</v>
      </c>
      <c r="C31" s="17">
        <v>100000</v>
      </c>
      <c r="D31" s="17">
        <v>0</v>
      </c>
      <c r="E31" s="17">
        <v>0</v>
      </c>
      <c r="F31" s="17">
        <f t="shared" si="9"/>
        <v>-100000</v>
      </c>
      <c r="G31" s="11">
        <f t="shared" si="1"/>
        <v>0</v>
      </c>
      <c r="H31" s="17">
        <f t="shared" si="8"/>
        <v>-100000</v>
      </c>
      <c r="I31" s="11">
        <f t="shared" si="3"/>
        <v>0</v>
      </c>
      <c r="J31" s="17">
        <f t="shared" si="4"/>
        <v>0</v>
      </c>
      <c r="K31" s="11" t="str">
        <f t="shared" si="5"/>
        <v>-</v>
      </c>
      <c r="L31" s="33" t="s">
        <v>346</v>
      </c>
    </row>
    <row r="32" spans="1:12" s="2" customFormat="1" ht="108" hidden="1" outlineLevel="3" x14ac:dyDescent="0.2">
      <c r="A32" s="3" t="s">
        <v>355</v>
      </c>
      <c r="B32" s="28" t="s">
        <v>356</v>
      </c>
      <c r="C32" s="17">
        <v>0</v>
      </c>
      <c r="D32" s="17">
        <v>0</v>
      </c>
      <c r="E32" s="17">
        <v>0</v>
      </c>
      <c r="F32" s="17">
        <f t="shared" si="9"/>
        <v>0</v>
      </c>
      <c r="G32" s="11" t="str">
        <f t="shared" si="1"/>
        <v>-</v>
      </c>
      <c r="H32" s="17">
        <f t="shared" si="8"/>
        <v>0</v>
      </c>
      <c r="I32" s="11" t="str">
        <f t="shared" si="3"/>
        <v>-</v>
      </c>
      <c r="J32" s="17">
        <f t="shared" si="4"/>
        <v>0</v>
      </c>
      <c r="K32" s="11" t="str">
        <f t="shared" si="5"/>
        <v>-</v>
      </c>
      <c r="L32" s="29"/>
    </row>
    <row r="33" spans="1:12" ht="84" hidden="1" outlineLevel="3" x14ac:dyDescent="0.2">
      <c r="A33" s="3" t="s">
        <v>357</v>
      </c>
      <c r="B33" s="28" t="s">
        <v>358</v>
      </c>
      <c r="C33" s="17">
        <v>0</v>
      </c>
      <c r="D33" s="17">
        <v>0</v>
      </c>
      <c r="E33" s="17">
        <v>0</v>
      </c>
      <c r="F33" s="17">
        <f t="shared" si="9"/>
        <v>0</v>
      </c>
      <c r="G33" s="11" t="str">
        <f t="shared" si="1"/>
        <v>-</v>
      </c>
      <c r="H33" s="17">
        <f t="shared" si="8"/>
        <v>0</v>
      </c>
      <c r="I33" s="11" t="str">
        <f t="shared" si="3"/>
        <v>-</v>
      </c>
      <c r="J33" s="17">
        <f t="shared" si="4"/>
        <v>0</v>
      </c>
      <c r="K33" s="11" t="str">
        <f t="shared" si="5"/>
        <v>-</v>
      </c>
      <c r="L33" s="29"/>
    </row>
    <row r="34" spans="1:12" ht="96" hidden="1" outlineLevel="3" x14ac:dyDescent="0.2">
      <c r="A34" s="3" t="s">
        <v>359</v>
      </c>
      <c r="B34" s="28" t="s">
        <v>360</v>
      </c>
      <c r="C34" s="17">
        <v>0</v>
      </c>
      <c r="D34" s="17">
        <v>0</v>
      </c>
      <c r="E34" s="17">
        <v>0</v>
      </c>
      <c r="F34" s="17">
        <f t="shared" si="9"/>
        <v>0</v>
      </c>
      <c r="G34" s="11" t="str">
        <f t="shared" si="1"/>
        <v>-</v>
      </c>
      <c r="H34" s="17">
        <f t="shared" si="8"/>
        <v>0</v>
      </c>
      <c r="I34" s="11" t="str">
        <f t="shared" si="3"/>
        <v>-</v>
      </c>
      <c r="J34" s="17">
        <f t="shared" si="4"/>
        <v>0</v>
      </c>
      <c r="K34" s="11" t="str">
        <f t="shared" si="5"/>
        <v>-</v>
      </c>
      <c r="L34" s="29"/>
    </row>
    <row r="35" spans="1:12" ht="92.25" customHeight="1" outlineLevel="3" x14ac:dyDescent="0.2">
      <c r="A35" s="3" t="s">
        <v>434</v>
      </c>
      <c r="B35" s="28" t="s">
        <v>435</v>
      </c>
      <c r="C35" s="17">
        <v>0</v>
      </c>
      <c r="D35" s="17">
        <v>3970000</v>
      </c>
      <c r="E35" s="17">
        <v>4013253.75</v>
      </c>
      <c r="F35" s="17">
        <f t="shared" si="9"/>
        <v>3970000</v>
      </c>
      <c r="G35" s="11" t="str">
        <f t="shared" si="1"/>
        <v>-</v>
      </c>
      <c r="H35" s="17">
        <f t="shared" si="8"/>
        <v>4013253.75</v>
      </c>
      <c r="I35" s="11" t="str">
        <f t="shared" si="3"/>
        <v>-</v>
      </c>
      <c r="J35" s="17">
        <f t="shared" si="4"/>
        <v>43253.75</v>
      </c>
      <c r="K35" s="11">
        <f t="shared" si="5"/>
        <v>101.08951511335013</v>
      </c>
      <c r="L35" s="33" t="s">
        <v>349</v>
      </c>
    </row>
    <row r="36" spans="1:12" ht="98.25" customHeight="1" outlineLevel="3" x14ac:dyDescent="0.2">
      <c r="A36" s="3" t="s">
        <v>436</v>
      </c>
      <c r="B36" s="28" t="s">
        <v>437</v>
      </c>
      <c r="C36" s="17">
        <v>0</v>
      </c>
      <c r="D36" s="17">
        <v>8082000</v>
      </c>
      <c r="E36" s="17">
        <v>7111071.9900000002</v>
      </c>
      <c r="F36" s="17">
        <f t="shared" si="9"/>
        <v>8082000</v>
      </c>
      <c r="G36" s="11" t="str">
        <f t="shared" si="1"/>
        <v>-</v>
      </c>
      <c r="H36" s="17">
        <f t="shared" si="8"/>
        <v>7111071.9900000002</v>
      </c>
      <c r="I36" s="11" t="str">
        <f t="shared" si="3"/>
        <v>-</v>
      </c>
      <c r="J36" s="17">
        <f t="shared" si="4"/>
        <v>-970928.00999999978</v>
      </c>
      <c r="K36" s="11">
        <f t="shared" si="5"/>
        <v>87.986537861915366</v>
      </c>
      <c r="L36" s="33" t="s">
        <v>456</v>
      </c>
    </row>
    <row r="37" spans="1:12" s="2" customFormat="1" ht="36" outlineLevel="1" x14ac:dyDescent="0.2">
      <c r="A37" s="19" t="s">
        <v>28</v>
      </c>
      <c r="B37" s="4" t="s">
        <v>29</v>
      </c>
      <c r="C37" s="16">
        <f>C38</f>
        <v>11090420</v>
      </c>
      <c r="D37" s="16">
        <f t="shared" ref="D37:E37" si="10">D38</f>
        <v>12741000</v>
      </c>
      <c r="E37" s="16">
        <f t="shared" si="10"/>
        <v>13072623.279999999</v>
      </c>
      <c r="F37" s="16">
        <f t="shared" si="9"/>
        <v>1650580</v>
      </c>
      <c r="G37" s="9">
        <f t="shared" si="1"/>
        <v>114.8829350015599</v>
      </c>
      <c r="H37" s="16">
        <f t="shared" si="8"/>
        <v>1982203.2799999993</v>
      </c>
      <c r="I37" s="9">
        <f t="shared" si="3"/>
        <v>117.87311283071335</v>
      </c>
      <c r="J37" s="16">
        <f t="shared" si="4"/>
        <v>331623.27999999933</v>
      </c>
      <c r="K37" s="9">
        <f t="shared" si="5"/>
        <v>102.60280417549643</v>
      </c>
      <c r="L37" s="30"/>
    </row>
    <row r="38" spans="1:12" s="2" customFormat="1" ht="24" outlineLevel="2" x14ac:dyDescent="0.2">
      <c r="A38" s="19" t="s">
        <v>30</v>
      </c>
      <c r="B38" s="4" t="s">
        <v>31</v>
      </c>
      <c r="C38" s="16">
        <f>SUM(C39:C42)</f>
        <v>11090420</v>
      </c>
      <c r="D38" s="16">
        <f t="shared" ref="D38:E38" si="11">SUM(D39:D42)</f>
        <v>12741000</v>
      </c>
      <c r="E38" s="16">
        <f t="shared" si="11"/>
        <v>13072623.279999999</v>
      </c>
      <c r="F38" s="16">
        <f t="shared" si="9"/>
        <v>1650580</v>
      </c>
      <c r="G38" s="9">
        <f t="shared" si="1"/>
        <v>114.8829350015599</v>
      </c>
      <c r="H38" s="16">
        <f t="shared" si="8"/>
        <v>1982203.2799999993</v>
      </c>
      <c r="I38" s="9">
        <f t="shared" si="3"/>
        <v>117.87311283071335</v>
      </c>
      <c r="J38" s="16">
        <f t="shared" si="4"/>
        <v>331623.27999999933</v>
      </c>
      <c r="K38" s="9">
        <f t="shared" si="5"/>
        <v>102.60280417549643</v>
      </c>
      <c r="L38" s="30"/>
    </row>
    <row r="39" spans="1:12" ht="96" outlineLevel="3" x14ac:dyDescent="0.2">
      <c r="A39" s="3" t="s">
        <v>204</v>
      </c>
      <c r="B39" s="28" t="s">
        <v>361</v>
      </c>
      <c r="C39" s="17">
        <v>4961830</v>
      </c>
      <c r="D39" s="17">
        <v>6575000</v>
      </c>
      <c r="E39" s="17">
        <v>6773638.6900000004</v>
      </c>
      <c r="F39" s="17">
        <f t="shared" si="9"/>
        <v>1613170</v>
      </c>
      <c r="G39" s="11">
        <f t="shared" si="1"/>
        <v>132.51159350481575</v>
      </c>
      <c r="H39" s="17">
        <f t="shared" si="8"/>
        <v>1811808.6900000004</v>
      </c>
      <c r="I39" s="11">
        <f t="shared" si="3"/>
        <v>136.51492876620119</v>
      </c>
      <c r="J39" s="17">
        <f t="shared" si="4"/>
        <v>198638.69000000041</v>
      </c>
      <c r="K39" s="11">
        <f t="shared" si="5"/>
        <v>103.02112076045628</v>
      </c>
      <c r="L39" s="53" t="s">
        <v>458</v>
      </c>
    </row>
    <row r="40" spans="1:12" ht="108" outlineLevel="3" x14ac:dyDescent="0.2">
      <c r="A40" s="3" t="s">
        <v>205</v>
      </c>
      <c r="B40" s="28" t="s">
        <v>362</v>
      </c>
      <c r="C40" s="17">
        <v>27790</v>
      </c>
      <c r="D40" s="17">
        <v>36000</v>
      </c>
      <c r="E40" s="17">
        <v>35377.99</v>
      </c>
      <c r="F40" s="17">
        <f t="shared" si="9"/>
        <v>8210</v>
      </c>
      <c r="G40" s="11">
        <f t="shared" si="1"/>
        <v>129.543001079525</v>
      </c>
      <c r="H40" s="17">
        <f t="shared" si="8"/>
        <v>7587.989999999998</v>
      </c>
      <c r="I40" s="11">
        <f t="shared" si="3"/>
        <v>127.30474991003958</v>
      </c>
      <c r="J40" s="17">
        <f t="shared" si="4"/>
        <v>-622.01000000000204</v>
      </c>
      <c r="K40" s="11">
        <f t="shared" si="5"/>
        <v>98.272194444444438</v>
      </c>
      <c r="L40" s="54"/>
    </row>
    <row r="41" spans="1:12" ht="96" outlineLevel="3" x14ac:dyDescent="0.2">
      <c r="A41" s="3" t="s">
        <v>206</v>
      </c>
      <c r="B41" s="28" t="s">
        <v>363</v>
      </c>
      <c r="C41" s="17">
        <v>6715650</v>
      </c>
      <c r="D41" s="17">
        <v>6930000</v>
      </c>
      <c r="E41" s="17">
        <v>7001084.2300000004</v>
      </c>
      <c r="F41" s="17">
        <f t="shared" si="9"/>
        <v>214350</v>
      </c>
      <c r="G41" s="11">
        <f t="shared" si="1"/>
        <v>103.19179826226798</v>
      </c>
      <c r="H41" s="17">
        <f t="shared" si="8"/>
        <v>285434.23000000045</v>
      </c>
      <c r="I41" s="11">
        <f t="shared" si="3"/>
        <v>104.25028448474831</v>
      </c>
      <c r="J41" s="17">
        <f t="shared" si="4"/>
        <v>71084.230000000447</v>
      </c>
      <c r="K41" s="11">
        <f t="shared" si="5"/>
        <v>101.02574646464649</v>
      </c>
      <c r="L41" s="54"/>
    </row>
    <row r="42" spans="1:12" ht="96" outlineLevel="3" x14ac:dyDescent="0.2">
      <c r="A42" s="3" t="s">
        <v>207</v>
      </c>
      <c r="B42" s="28" t="s">
        <v>364</v>
      </c>
      <c r="C42" s="17">
        <v>-614850</v>
      </c>
      <c r="D42" s="17">
        <v>-800000</v>
      </c>
      <c r="E42" s="17">
        <v>-737477.63</v>
      </c>
      <c r="F42" s="17">
        <f t="shared" si="9"/>
        <v>-185150</v>
      </c>
      <c r="G42" s="11">
        <f t="shared" si="1"/>
        <v>130.11303569976417</v>
      </c>
      <c r="H42" s="17">
        <f t="shared" si="8"/>
        <v>-122627.63</v>
      </c>
      <c r="I42" s="11">
        <f t="shared" si="3"/>
        <v>119.94431649995934</v>
      </c>
      <c r="J42" s="17">
        <f t="shared" si="4"/>
        <v>62522.369999999995</v>
      </c>
      <c r="K42" s="11">
        <f t="shared" si="5"/>
        <v>92.184703749999997</v>
      </c>
      <c r="L42" s="55"/>
    </row>
    <row r="43" spans="1:12" s="2" customFormat="1" ht="14.25" outlineLevel="1" x14ac:dyDescent="0.2">
      <c r="A43" s="19" t="s">
        <v>32</v>
      </c>
      <c r="B43" s="4" t="s">
        <v>33</v>
      </c>
      <c r="C43" s="16">
        <f>C44+C52+C58+C61</f>
        <v>78504000</v>
      </c>
      <c r="D43" s="16">
        <f t="shared" ref="D43:E43" si="12">D44+D52+D58+D61</f>
        <v>42253000</v>
      </c>
      <c r="E43" s="16">
        <f t="shared" si="12"/>
        <v>41761660.850000001</v>
      </c>
      <c r="F43" s="16">
        <f t="shared" si="9"/>
        <v>-36251000</v>
      </c>
      <c r="G43" s="9">
        <f t="shared" si="1"/>
        <v>53.822735147253638</v>
      </c>
      <c r="H43" s="16">
        <f t="shared" si="8"/>
        <v>-36742339.149999999</v>
      </c>
      <c r="I43" s="9">
        <f t="shared" si="3"/>
        <v>53.196857293895846</v>
      </c>
      <c r="J43" s="16">
        <f t="shared" si="4"/>
        <v>-491339.14999999851</v>
      </c>
      <c r="K43" s="9">
        <f t="shared" si="5"/>
        <v>98.837149669845942</v>
      </c>
      <c r="L43" s="27"/>
    </row>
    <row r="44" spans="1:12" s="2" customFormat="1" ht="24" outlineLevel="2" x14ac:dyDescent="0.2">
      <c r="A44" s="19" t="s">
        <v>165</v>
      </c>
      <c r="B44" s="4" t="s">
        <v>166</v>
      </c>
      <c r="C44" s="16">
        <f>SUM(C45:C51)</f>
        <v>59357000</v>
      </c>
      <c r="D44" s="16">
        <f t="shared" ref="D44:E44" si="13">SUM(D45:D51)</f>
        <v>37046000</v>
      </c>
      <c r="E44" s="16">
        <f t="shared" si="13"/>
        <v>37019292.699999996</v>
      </c>
      <c r="F44" s="16">
        <f t="shared" si="9"/>
        <v>-22311000</v>
      </c>
      <c r="G44" s="9">
        <f t="shared" si="1"/>
        <v>62.412183904173055</v>
      </c>
      <c r="H44" s="16">
        <f t="shared" si="8"/>
        <v>-22337707.300000004</v>
      </c>
      <c r="I44" s="9">
        <f t="shared" si="3"/>
        <v>62.367189547989277</v>
      </c>
      <c r="J44" s="16">
        <f t="shared" si="4"/>
        <v>-26707.30000000447</v>
      </c>
      <c r="K44" s="9">
        <f t="shared" si="5"/>
        <v>99.927907736327796</v>
      </c>
      <c r="L44" s="27"/>
    </row>
    <row r="45" spans="1:12" s="2" customFormat="1" ht="76.5" outlineLevel="3" x14ac:dyDescent="0.2">
      <c r="A45" s="3" t="s">
        <v>167</v>
      </c>
      <c r="B45" s="5" t="s">
        <v>168</v>
      </c>
      <c r="C45" s="17">
        <v>41188000</v>
      </c>
      <c r="D45" s="17">
        <v>24744000</v>
      </c>
      <c r="E45" s="17">
        <v>25073461.359999999</v>
      </c>
      <c r="F45" s="17">
        <f t="shared" si="9"/>
        <v>-16444000</v>
      </c>
      <c r="G45" s="11">
        <f t="shared" si="1"/>
        <v>60.075750218510251</v>
      </c>
      <c r="H45" s="17">
        <f t="shared" si="8"/>
        <v>-16114538.640000001</v>
      </c>
      <c r="I45" s="11">
        <f t="shared" si="3"/>
        <v>60.875646693211614</v>
      </c>
      <c r="J45" s="17">
        <f t="shared" si="4"/>
        <v>329461.3599999994</v>
      </c>
      <c r="K45" s="11">
        <f t="shared" si="5"/>
        <v>101.33147979308114</v>
      </c>
      <c r="L45" s="33" t="s">
        <v>459</v>
      </c>
    </row>
    <row r="46" spans="1:12" s="2" customFormat="1" ht="36" outlineLevel="3" x14ac:dyDescent="0.2">
      <c r="A46" s="3" t="s">
        <v>169</v>
      </c>
      <c r="B46" s="5" t="s">
        <v>170</v>
      </c>
      <c r="C46" s="17">
        <v>300000</v>
      </c>
      <c r="D46" s="17">
        <v>0</v>
      </c>
      <c r="E46" s="17">
        <v>0</v>
      </c>
      <c r="F46" s="17">
        <f t="shared" si="9"/>
        <v>-300000</v>
      </c>
      <c r="G46" s="11">
        <f t="shared" si="1"/>
        <v>0</v>
      </c>
      <c r="H46" s="17">
        <f t="shared" si="8"/>
        <v>-300000</v>
      </c>
      <c r="I46" s="11">
        <f t="shared" si="3"/>
        <v>0</v>
      </c>
      <c r="J46" s="17">
        <f t="shared" si="4"/>
        <v>0</v>
      </c>
      <c r="K46" s="11" t="str">
        <f t="shared" si="5"/>
        <v>-</v>
      </c>
      <c r="L46" s="33" t="s">
        <v>346</v>
      </c>
    </row>
    <row r="47" spans="1:12" s="2" customFormat="1" ht="60" outlineLevel="3" x14ac:dyDescent="0.2">
      <c r="A47" s="3" t="s">
        <v>171</v>
      </c>
      <c r="B47" s="5" t="s">
        <v>172</v>
      </c>
      <c r="C47" s="17">
        <v>1000</v>
      </c>
      <c r="D47" s="17">
        <v>1000</v>
      </c>
      <c r="E47" s="17">
        <v>1549.98</v>
      </c>
      <c r="F47" s="17">
        <f t="shared" si="9"/>
        <v>0</v>
      </c>
      <c r="G47" s="11">
        <f t="shared" si="1"/>
        <v>100</v>
      </c>
      <c r="H47" s="17">
        <f t="shared" si="8"/>
        <v>549.98</v>
      </c>
      <c r="I47" s="11">
        <f t="shared" si="3"/>
        <v>154.99799999999999</v>
      </c>
      <c r="J47" s="17">
        <f t="shared" si="4"/>
        <v>549.98</v>
      </c>
      <c r="K47" s="11">
        <f t="shared" si="5"/>
        <v>154.99799999999999</v>
      </c>
      <c r="L47" s="33" t="s">
        <v>346</v>
      </c>
    </row>
    <row r="48" spans="1:12" s="2" customFormat="1" ht="36" hidden="1" outlineLevel="3" x14ac:dyDescent="0.2">
      <c r="A48" s="3" t="s">
        <v>173</v>
      </c>
      <c r="B48" s="5" t="s">
        <v>174</v>
      </c>
      <c r="C48" s="17">
        <v>0</v>
      </c>
      <c r="D48" s="17">
        <v>0</v>
      </c>
      <c r="E48" s="17">
        <v>0</v>
      </c>
      <c r="F48" s="17">
        <f t="shared" si="9"/>
        <v>0</v>
      </c>
      <c r="G48" s="11" t="str">
        <f t="shared" si="1"/>
        <v>-</v>
      </c>
      <c r="H48" s="17">
        <f t="shared" si="8"/>
        <v>0</v>
      </c>
      <c r="I48" s="11" t="str">
        <f t="shared" si="3"/>
        <v>-</v>
      </c>
      <c r="J48" s="17">
        <f t="shared" si="4"/>
        <v>0</v>
      </c>
      <c r="K48" s="11" t="str">
        <f t="shared" si="5"/>
        <v>-</v>
      </c>
      <c r="L48" s="33" t="s">
        <v>346</v>
      </c>
    </row>
    <row r="49" spans="1:12" s="2" customFormat="1" ht="84" outlineLevel="3" x14ac:dyDescent="0.2">
      <c r="A49" s="3" t="s">
        <v>175</v>
      </c>
      <c r="B49" s="28" t="s">
        <v>176</v>
      </c>
      <c r="C49" s="17">
        <v>17667000</v>
      </c>
      <c r="D49" s="17">
        <v>12300000</v>
      </c>
      <c r="E49" s="17">
        <v>11943987.1</v>
      </c>
      <c r="F49" s="17">
        <f t="shared" si="9"/>
        <v>-5367000</v>
      </c>
      <c r="G49" s="11">
        <f t="shared" si="1"/>
        <v>69.621327899473599</v>
      </c>
      <c r="H49" s="17">
        <f t="shared" si="8"/>
        <v>-5723012.9000000004</v>
      </c>
      <c r="I49" s="11">
        <f t="shared" si="3"/>
        <v>67.606198562291269</v>
      </c>
      <c r="J49" s="17">
        <f t="shared" si="4"/>
        <v>-356012.90000000037</v>
      </c>
      <c r="K49" s="11">
        <f t="shared" si="5"/>
        <v>97.105586178861785</v>
      </c>
      <c r="L49" s="33" t="s">
        <v>459</v>
      </c>
    </row>
    <row r="50" spans="1:12" s="2" customFormat="1" ht="60" outlineLevel="3" x14ac:dyDescent="0.2">
      <c r="A50" s="3" t="s">
        <v>177</v>
      </c>
      <c r="B50" s="5" t="s">
        <v>178</v>
      </c>
      <c r="C50" s="17">
        <v>200000</v>
      </c>
      <c r="D50" s="17">
        <v>0</v>
      </c>
      <c r="E50" s="17">
        <v>0</v>
      </c>
      <c r="F50" s="17">
        <f t="shared" si="9"/>
        <v>-200000</v>
      </c>
      <c r="G50" s="11">
        <f t="shared" si="1"/>
        <v>0</v>
      </c>
      <c r="H50" s="17">
        <f t="shared" si="8"/>
        <v>-200000</v>
      </c>
      <c r="I50" s="11">
        <f t="shared" si="3"/>
        <v>0</v>
      </c>
      <c r="J50" s="17">
        <f t="shared" si="4"/>
        <v>0</v>
      </c>
      <c r="K50" s="11" t="str">
        <f t="shared" si="5"/>
        <v>-</v>
      </c>
      <c r="L50" s="33" t="s">
        <v>346</v>
      </c>
    </row>
    <row r="51" spans="1:12" s="2" customFormat="1" ht="84" outlineLevel="3" x14ac:dyDescent="0.2">
      <c r="A51" s="3" t="s">
        <v>179</v>
      </c>
      <c r="B51" s="28" t="s">
        <v>180</v>
      </c>
      <c r="C51" s="17">
        <v>1000</v>
      </c>
      <c r="D51" s="17">
        <v>1000</v>
      </c>
      <c r="E51" s="17">
        <v>294.26</v>
      </c>
      <c r="F51" s="17">
        <f t="shared" si="9"/>
        <v>0</v>
      </c>
      <c r="G51" s="11">
        <f t="shared" si="1"/>
        <v>100</v>
      </c>
      <c r="H51" s="17">
        <f t="shared" si="8"/>
        <v>-705.74</v>
      </c>
      <c r="I51" s="11">
        <f t="shared" si="3"/>
        <v>29.425999999999995</v>
      </c>
      <c r="J51" s="17">
        <f t="shared" si="4"/>
        <v>-705.74</v>
      </c>
      <c r="K51" s="11">
        <f t="shared" si="5"/>
        <v>29.425999999999995</v>
      </c>
      <c r="L51" s="33" t="s">
        <v>346</v>
      </c>
    </row>
    <row r="52" spans="1:12" s="2" customFormat="1" ht="24" outlineLevel="2" x14ac:dyDescent="0.2">
      <c r="A52" s="19" t="s">
        <v>34</v>
      </c>
      <c r="B52" s="4" t="s">
        <v>35</v>
      </c>
      <c r="C52" s="16">
        <f>SUM(C53:C57)</f>
        <v>-194000</v>
      </c>
      <c r="D52" s="16">
        <f t="shared" ref="D52:E52" si="14">SUM(D53:D57)</f>
        <v>-1455000</v>
      </c>
      <c r="E52" s="16">
        <f t="shared" si="14"/>
        <v>-1454646.44</v>
      </c>
      <c r="F52" s="16">
        <f t="shared" si="9"/>
        <v>-1261000</v>
      </c>
      <c r="G52" s="9">
        <f t="shared" si="1"/>
        <v>750</v>
      </c>
      <c r="H52" s="16">
        <f t="shared" si="8"/>
        <v>-1260646.44</v>
      </c>
      <c r="I52" s="9">
        <f t="shared" si="3"/>
        <v>749.81775257731954</v>
      </c>
      <c r="J52" s="16">
        <f t="shared" si="4"/>
        <v>353.56000000005588</v>
      </c>
      <c r="K52" s="9">
        <f t="shared" si="5"/>
        <v>99.9757003436426</v>
      </c>
      <c r="L52" s="31"/>
    </row>
    <row r="53" spans="1:12" ht="60" customHeight="1" outlineLevel="3" x14ac:dyDescent="0.2">
      <c r="A53" s="3" t="s">
        <v>36</v>
      </c>
      <c r="B53" s="5" t="s">
        <v>37</v>
      </c>
      <c r="C53" s="17">
        <v>-194000</v>
      </c>
      <c r="D53" s="17">
        <v>-1455000</v>
      </c>
      <c r="E53" s="17">
        <v>-1456435.68</v>
      </c>
      <c r="F53" s="17">
        <f t="shared" si="9"/>
        <v>-1261000</v>
      </c>
      <c r="G53" s="11">
        <f t="shared" si="1"/>
        <v>750</v>
      </c>
      <c r="H53" s="17">
        <f t="shared" si="8"/>
        <v>-1262435.68</v>
      </c>
      <c r="I53" s="11">
        <f t="shared" si="3"/>
        <v>750.74004123711336</v>
      </c>
      <c r="J53" s="17">
        <f t="shared" si="4"/>
        <v>-1435.6799999999348</v>
      </c>
      <c r="K53" s="11">
        <f t="shared" si="5"/>
        <v>100.09867216494845</v>
      </c>
      <c r="L53" s="53" t="s">
        <v>460</v>
      </c>
    </row>
    <row r="54" spans="1:12" ht="24" hidden="1" outlineLevel="3" x14ac:dyDescent="0.2">
      <c r="A54" s="3" t="s">
        <v>38</v>
      </c>
      <c r="B54" s="5" t="s">
        <v>39</v>
      </c>
      <c r="C54" s="17">
        <v>0</v>
      </c>
      <c r="D54" s="17">
        <v>0</v>
      </c>
      <c r="E54" s="17">
        <v>0</v>
      </c>
      <c r="F54" s="17">
        <f t="shared" si="9"/>
        <v>0</v>
      </c>
      <c r="G54" s="11" t="str">
        <f t="shared" si="1"/>
        <v>-</v>
      </c>
      <c r="H54" s="17">
        <f t="shared" si="8"/>
        <v>0</v>
      </c>
      <c r="I54" s="11" t="str">
        <f t="shared" si="3"/>
        <v>-</v>
      </c>
      <c r="J54" s="17">
        <f t="shared" si="4"/>
        <v>0</v>
      </c>
      <c r="K54" s="11" t="str">
        <f t="shared" si="5"/>
        <v>-</v>
      </c>
      <c r="L54" s="54"/>
    </row>
    <row r="55" spans="1:12" ht="48" hidden="1" outlineLevel="3" x14ac:dyDescent="0.2">
      <c r="A55" s="3" t="s">
        <v>40</v>
      </c>
      <c r="B55" s="5" t="s">
        <v>41</v>
      </c>
      <c r="C55" s="17">
        <v>0</v>
      </c>
      <c r="D55" s="17">
        <v>0</v>
      </c>
      <c r="E55" s="17">
        <v>1783.7</v>
      </c>
      <c r="F55" s="17">
        <f t="shared" si="9"/>
        <v>0</v>
      </c>
      <c r="G55" s="11" t="str">
        <f t="shared" si="1"/>
        <v>-</v>
      </c>
      <c r="H55" s="17">
        <f t="shared" si="8"/>
        <v>1783.7</v>
      </c>
      <c r="I55" s="11" t="str">
        <f t="shared" si="3"/>
        <v>-</v>
      </c>
      <c r="J55" s="17">
        <f t="shared" si="4"/>
        <v>1783.7</v>
      </c>
      <c r="K55" s="11" t="str">
        <f t="shared" si="5"/>
        <v>-</v>
      </c>
      <c r="L55" s="54"/>
    </row>
    <row r="56" spans="1:12" ht="60" hidden="1" outlineLevel="3" x14ac:dyDescent="0.2">
      <c r="A56" s="3" t="s">
        <v>42</v>
      </c>
      <c r="B56" s="5" t="s">
        <v>43</v>
      </c>
      <c r="C56" s="17">
        <v>0</v>
      </c>
      <c r="D56" s="17">
        <v>0</v>
      </c>
      <c r="E56" s="17">
        <v>5.54</v>
      </c>
      <c r="F56" s="17">
        <f t="shared" si="9"/>
        <v>0</v>
      </c>
      <c r="G56" s="11" t="str">
        <f t="shared" si="1"/>
        <v>-</v>
      </c>
      <c r="H56" s="17">
        <f t="shared" si="8"/>
        <v>5.54</v>
      </c>
      <c r="I56" s="11" t="str">
        <f t="shared" si="3"/>
        <v>-</v>
      </c>
      <c r="J56" s="17">
        <f t="shared" si="4"/>
        <v>5.54</v>
      </c>
      <c r="K56" s="11" t="str">
        <f t="shared" si="5"/>
        <v>-</v>
      </c>
      <c r="L56" s="54"/>
    </row>
    <row r="57" spans="1:12" ht="42.75" hidden="1" customHeight="1" outlineLevel="3" x14ac:dyDescent="0.2">
      <c r="A57" s="3" t="s">
        <v>44</v>
      </c>
      <c r="B57" s="5" t="s">
        <v>45</v>
      </c>
      <c r="C57" s="17">
        <v>0</v>
      </c>
      <c r="D57" s="17">
        <v>0</v>
      </c>
      <c r="E57" s="17">
        <v>0</v>
      </c>
      <c r="F57" s="17">
        <f t="shared" si="9"/>
        <v>0</v>
      </c>
      <c r="G57" s="11" t="str">
        <f t="shared" si="1"/>
        <v>-</v>
      </c>
      <c r="H57" s="17">
        <f t="shared" si="8"/>
        <v>0</v>
      </c>
      <c r="I57" s="11" t="str">
        <f t="shared" si="3"/>
        <v>-</v>
      </c>
      <c r="J57" s="17">
        <f t="shared" si="4"/>
        <v>0</v>
      </c>
      <c r="K57" s="11" t="str">
        <f t="shared" si="5"/>
        <v>-</v>
      </c>
      <c r="L57" s="55"/>
    </row>
    <row r="58" spans="1:12" s="2" customFormat="1" ht="13.5" customHeight="1" outlineLevel="2" x14ac:dyDescent="0.2">
      <c r="A58" s="19" t="s">
        <v>46</v>
      </c>
      <c r="B58" s="4" t="s">
        <v>47</v>
      </c>
      <c r="C58" s="16">
        <f>C59+C60</f>
        <v>1724000</v>
      </c>
      <c r="D58" s="16">
        <f t="shared" ref="D58:E58" si="15">D59+D60</f>
        <v>261000</v>
      </c>
      <c r="E58" s="16">
        <f t="shared" si="15"/>
        <v>260283.06</v>
      </c>
      <c r="F58" s="16">
        <f t="shared" si="9"/>
        <v>-1463000</v>
      </c>
      <c r="G58" s="9">
        <f t="shared" si="1"/>
        <v>15.139211136890951</v>
      </c>
      <c r="H58" s="16">
        <f t="shared" si="8"/>
        <v>-1463716.94</v>
      </c>
      <c r="I58" s="9">
        <f t="shared" si="3"/>
        <v>15.097625290023201</v>
      </c>
      <c r="J58" s="16">
        <f t="shared" si="4"/>
        <v>-716.94000000000233</v>
      </c>
      <c r="K58" s="9">
        <f t="shared" si="5"/>
        <v>99.725310344827591</v>
      </c>
      <c r="L58" s="29"/>
    </row>
    <row r="59" spans="1:12" ht="74.25" customHeight="1" outlineLevel="3" x14ac:dyDescent="0.2">
      <c r="A59" s="3" t="s">
        <v>48</v>
      </c>
      <c r="B59" s="5" t="s">
        <v>49</v>
      </c>
      <c r="C59" s="17">
        <v>1724000</v>
      </c>
      <c r="D59" s="17">
        <v>261000</v>
      </c>
      <c r="E59" s="17">
        <v>260283.06</v>
      </c>
      <c r="F59" s="17">
        <f t="shared" si="9"/>
        <v>-1463000</v>
      </c>
      <c r="G59" s="11">
        <f t="shared" si="1"/>
        <v>15.139211136890951</v>
      </c>
      <c r="H59" s="17">
        <f t="shared" si="8"/>
        <v>-1463716.94</v>
      </c>
      <c r="I59" s="11">
        <f t="shared" si="3"/>
        <v>15.097625290023201</v>
      </c>
      <c r="J59" s="17">
        <f t="shared" si="4"/>
        <v>-716.94000000000233</v>
      </c>
      <c r="K59" s="11">
        <f t="shared" si="5"/>
        <v>99.725310344827591</v>
      </c>
      <c r="L59" s="53" t="s">
        <v>461</v>
      </c>
    </row>
    <row r="60" spans="1:12" ht="24" hidden="1" outlineLevel="3" x14ac:dyDescent="0.2">
      <c r="A60" s="3" t="s">
        <v>50</v>
      </c>
      <c r="B60" s="5" t="s">
        <v>51</v>
      </c>
      <c r="C60" s="17">
        <v>0</v>
      </c>
      <c r="D60" s="17">
        <v>0</v>
      </c>
      <c r="E60" s="17">
        <v>0</v>
      </c>
      <c r="F60" s="17">
        <f t="shared" si="9"/>
        <v>0</v>
      </c>
      <c r="G60" s="11" t="str">
        <f t="shared" si="1"/>
        <v>-</v>
      </c>
      <c r="H60" s="17">
        <f t="shared" si="8"/>
        <v>0</v>
      </c>
      <c r="I60" s="11" t="str">
        <f t="shared" si="3"/>
        <v>-</v>
      </c>
      <c r="J60" s="17">
        <f t="shared" si="4"/>
        <v>0</v>
      </c>
      <c r="K60" s="11" t="str">
        <f t="shared" si="5"/>
        <v>-</v>
      </c>
      <c r="L60" s="55"/>
    </row>
    <row r="61" spans="1:12" s="2" customFormat="1" ht="24" outlineLevel="2" x14ac:dyDescent="0.2">
      <c r="A61" s="19" t="s">
        <v>52</v>
      </c>
      <c r="B61" s="4" t="s">
        <v>53</v>
      </c>
      <c r="C61" s="16">
        <f>C62+C63</f>
        <v>17617000</v>
      </c>
      <c r="D61" s="16">
        <f t="shared" ref="D61:E61" si="16">D62+D63</f>
        <v>6401000</v>
      </c>
      <c r="E61" s="16">
        <f t="shared" si="16"/>
        <v>5936731.5300000003</v>
      </c>
      <c r="F61" s="16">
        <f t="shared" si="9"/>
        <v>-11216000</v>
      </c>
      <c r="G61" s="9">
        <f t="shared" si="1"/>
        <v>36.334222625872734</v>
      </c>
      <c r="H61" s="16">
        <f t="shared" si="8"/>
        <v>-11680268.469999999</v>
      </c>
      <c r="I61" s="9">
        <f t="shared" si="3"/>
        <v>33.698879094056878</v>
      </c>
      <c r="J61" s="16">
        <f t="shared" si="4"/>
        <v>-464268.46999999974</v>
      </c>
      <c r="K61" s="9">
        <f t="shared" si="5"/>
        <v>92.746938447117643</v>
      </c>
      <c r="L61" s="29"/>
    </row>
    <row r="62" spans="1:12" s="2" customFormat="1" ht="70.7" customHeight="1" outlineLevel="3" x14ac:dyDescent="0.2">
      <c r="A62" s="3" t="s">
        <v>54</v>
      </c>
      <c r="B62" s="5" t="s">
        <v>55</v>
      </c>
      <c r="C62" s="17">
        <v>17597000</v>
      </c>
      <c r="D62" s="17">
        <v>6401000</v>
      </c>
      <c r="E62" s="17">
        <v>5936731.5300000003</v>
      </c>
      <c r="F62" s="17">
        <f t="shared" si="9"/>
        <v>-11196000</v>
      </c>
      <c r="G62" s="11">
        <f t="shared" si="1"/>
        <v>36.375518554299028</v>
      </c>
      <c r="H62" s="17">
        <f t="shared" si="8"/>
        <v>-11660268.469999999</v>
      </c>
      <c r="I62" s="11">
        <f t="shared" si="3"/>
        <v>33.737179803375575</v>
      </c>
      <c r="J62" s="17">
        <f t="shared" si="4"/>
        <v>-464268.46999999974</v>
      </c>
      <c r="K62" s="11">
        <f t="shared" si="5"/>
        <v>92.746938447117643</v>
      </c>
      <c r="L62" s="53" t="s">
        <v>462</v>
      </c>
    </row>
    <row r="63" spans="1:12" ht="67.150000000000006" customHeight="1" outlineLevel="3" x14ac:dyDescent="0.2">
      <c r="A63" s="3" t="s">
        <v>244</v>
      </c>
      <c r="B63" s="5" t="s">
        <v>245</v>
      </c>
      <c r="C63" s="17">
        <v>20000</v>
      </c>
      <c r="D63" s="17">
        <v>0</v>
      </c>
      <c r="E63" s="17">
        <v>0</v>
      </c>
      <c r="F63" s="17">
        <f t="shared" si="9"/>
        <v>-20000</v>
      </c>
      <c r="G63" s="11">
        <f t="shared" si="1"/>
        <v>0</v>
      </c>
      <c r="H63" s="17">
        <f t="shared" si="8"/>
        <v>-20000</v>
      </c>
      <c r="I63" s="11">
        <f t="shared" si="3"/>
        <v>0</v>
      </c>
      <c r="J63" s="17">
        <f t="shared" si="4"/>
        <v>0</v>
      </c>
      <c r="K63" s="11" t="str">
        <f t="shared" si="5"/>
        <v>-</v>
      </c>
      <c r="L63" s="55"/>
    </row>
    <row r="64" spans="1:12" s="2" customFormat="1" ht="14.25" outlineLevel="1" x14ac:dyDescent="0.2">
      <c r="A64" s="19" t="s">
        <v>56</v>
      </c>
      <c r="B64" s="4" t="s">
        <v>57</v>
      </c>
      <c r="C64" s="16">
        <f>C65+C69</f>
        <v>66012000</v>
      </c>
      <c r="D64" s="16">
        <f t="shared" ref="D64:E64" si="17">D65+D69</f>
        <v>58987000</v>
      </c>
      <c r="E64" s="16">
        <f t="shared" si="17"/>
        <v>58675995.560000002</v>
      </c>
      <c r="F64" s="16">
        <f t="shared" si="9"/>
        <v>-7025000</v>
      </c>
      <c r="G64" s="9">
        <f t="shared" si="1"/>
        <v>89.357995515966792</v>
      </c>
      <c r="H64" s="16">
        <f t="shared" si="8"/>
        <v>-7336004.4399999976</v>
      </c>
      <c r="I64" s="9">
        <f t="shared" si="3"/>
        <v>88.886862328061568</v>
      </c>
      <c r="J64" s="16">
        <f t="shared" si="4"/>
        <v>-311004.43999999762</v>
      </c>
      <c r="K64" s="9">
        <f t="shared" si="5"/>
        <v>99.472757658467131</v>
      </c>
      <c r="L64" s="29"/>
    </row>
    <row r="65" spans="1:12" s="2" customFormat="1" ht="14.25" outlineLevel="2" x14ac:dyDescent="0.2">
      <c r="A65" s="19" t="s">
        <v>58</v>
      </c>
      <c r="B65" s="4" t="s">
        <v>59</v>
      </c>
      <c r="C65" s="16">
        <f>C66+C68+C67</f>
        <v>39214000</v>
      </c>
      <c r="D65" s="16">
        <f>D66+D68+D67</f>
        <v>36721000</v>
      </c>
      <c r="E65" s="16">
        <f>E66+E68+E67</f>
        <v>35618446.240000002</v>
      </c>
      <c r="F65" s="16">
        <f t="shared" ref="F65:K65" si="18">F66+F68</f>
        <v>-2293000</v>
      </c>
      <c r="G65" s="16" t="e">
        <f t="shared" si="18"/>
        <v>#VALUE!</v>
      </c>
      <c r="H65" s="16">
        <f t="shared" si="18"/>
        <v>-3395553.7599999979</v>
      </c>
      <c r="I65" s="16" t="e">
        <f t="shared" si="18"/>
        <v>#VALUE!</v>
      </c>
      <c r="J65" s="16">
        <f t="shared" si="18"/>
        <v>-1102053.7599999979</v>
      </c>
      <c r="K65" s="16">
        <f t="shared" si="18"/>
        <v>96.998846000925909</v>
      </c>
      <c r="L65" s="27"/>
    </row>
    <row r="66" spans="1:12" s="2" customFormat="1" ht="60" outlineLevel="3" x14ac:dyDescent="0.2">
      <c r="A66" s="3" t="s">
        <v>60</v>
      </c>
      <c r="B66" s="5" t="s">
        <v>61</v>
      </c>
      <c r="C66" s="17">
        <v>39014000</v>
      </c>
      <c r="D66" s="17">
        <v>36721000</v>
      </c>
      <c r="E66" s="17">
        <v>35618946.240000002</v>
      </c>
      <c r="F66" s="17">
        <f t="shared" si="9"/>
        <v>-2293000</v>
      </c>
      <c r="G66" s="11">
        <f t="shared" si="1"/>
        <v>94.122622648280114</v>
      </c>
      <c r="H66" s="17">
        <f t="shared" si="8"/>
        <v>-3395053.7599999979</v>
      </c>
      <c r="I66" s="11">
        <f t="shared" si="3"/>
        <v>91.297857794637821</v>
      </c>
      <c r="J66" s="17">
        <f t="shared" si="4"/>
        <v>-1102053.7599999979</v>
      </c>
      <c r="K66" s="11">
        <f t="shared" si="5"/>
        <v>96.998846000925909</v>
      </c>
      <c r="L66" s="53" t="s">
        <v>463</v>
      </c>
    </row>
    <row r="67" spans="1:12" ht="48" outlineLevel="3" x14ac:dyDescent="0.2">
      <c r="A67" s="3" t="s">
        <v>62</v>
      </c>
      <c r="B67" s="5" t="s">
        <v>63</v>
      </c>
      <c r="C67" s="17">
        <v>200000</v>
      </c>
      <c r="D67" s="17">
        <v>0</v>
      </c>
      <c r="E67" s="17">
        <v>0</v>
      </c>
      <c r="F67" s="17">
        <f t="shared" si="9"/>
        <v>-200000</v>
      </c>
      <c r="G67" s="11">
        <f t="shared" si="1"/>
        <v>0</v>
      </c>
      <c r="H67" s="17">
        <f t="shared" si="8"/>
        <v>-200000</v>
      </c>
      <c r="I67" s="11">
        <f t="shared" si="3"/>
        <v>0</v>
      </c>
      <c r="J67" s="17">
        <f t="shared" si="4"/>
        <v>0</v>
      </c>
      <c r="K67" s="11" t="str">
        <f t="shared" si="5"/>
        <v>-</v>
      </c>
      <c r="L67" s="55"/>
    </row>
    <row r="68" spans="1:12" ht="24" customHeight="1" outlineLevel="3" x14ac:dyDescent="0.2">
      <c r="A68" s="3" t="s">
        <v>438</v>
      </c>
      <c r="B68" s="5" t="s">
        <v>439</v>
      </c>
      <c r="C68" s="17">
        <v>0</v>
      </c>
      <c r="D68" s="17">
        <v>0</v>
      </c>
      <c r="E68" s="17">
        <v>-500</v>
      </c>
      <c r="F68" s="17">
        <f t="shared" si="9"/>
        <v>0</v>
      </c>
      <c r="G68" s="11" t="str">
        <f t="shared" si="1"/>
        <v>-</v>
      </c>
      <c r="H68" s="17">
        <f t="shared" si="8"/>
        <v>-500</v>
      </c>
      <c r="I68" s="11" t="str">
        <f t="shared" si="3"/>
        <v>-</v>
      </c>
      <c r="J68" s="17"/>
      <c r="K68" s="11"/>
      <c r="L68" s="33"/>
    </row>
    <row r="69" spans="1:12" s="2" customFormat="1" ht="14.25" outlineLevel="2" x14ac:dyDescent="0.2">
      <c r="A69" s="19" t="s">
        <v>64</v>
      </c>
      <c r="B69" s="4" t="s">
        <v>65</v>
      </c>
      <c r="C69" s="16">
        <f>SUM(C70:C76)</f>
        <v>26798000</v>
      </c>
      <c r="D69" s="16">
        <f t="shared" ref="D69:E69" si="19">SUM(D70:D76)</f>
        <v>22266000</v>
      </c>
      <c r="E69" s="16">
        <f t="shared" si="19"/>
        <v>23057549.32</v>
      </c>
      <c r="F69" s="16">
        <f t="shared" si="9"/>
        <v>-4532000</v>
      </c>
      <c r="G69" s="9">
        <f t="shared" si="1"/>
        <v>83.08829017090828</v>
      </c>
      <c r="H69" s="16">
        <f t="shared" si="8"/>
        <v>-3740450.6799999997</v>
      </c>
      <c r="I69" s="9">
        <f t="shared" si="3"/>
        <v>86.042052839764153</v>
      </c>
      <c r="J69" s="16">
        <f t="shared" si="4"/>
        <v>791549.3200000003</v>
      </c>
      <c r="K69" s="9">
        <f t="shared" si="5"/>
        <v>103.55496865175604</v>
      </c>
      <c r="L69" s="31"/>
    </row>
    <row r="70" spans="1:12" ht="164.1" customHeight="1" outlineLevel="3" x14ac:dyDescent="0.2">
      <c r="A70" s="3" t="s">
        <v>66</v>
      </c>
      <c r="B70" s="5" t="s">
        <v>67</v>
      </c>
      <c r="C70" s="17">
        <v>16996000</v>
      </c>
      <c r="D70" s="17">
        <v>10600000</v>
      </c>
      <c r="E70" s="17">
        <v>11362919.800000001</v>
      </c>
      <c r="F70" s="17">
        <f t="shared" si="9"/>
        <v>-6396000</v>
      </c>
      <c r="G70" s="11">
        <f t="shared" si="1"/>
        <v>62.367615909625798</v>
      </c>
      <c r="H70" s="17">
        <f t="shared" si="8"/>
        <v>-5633080.1999999993</v>
      </c>
      <c r="I70" s="11">
        <f t="shared" si="3"/>
        <v>66.856435631913385</v>
      </c>
      <c r="J70" s="17">
        <f t="shared" si="4"/>
        <v>762919.80000000075</v>
      </c>
      <c r="K70" s="11">
        <f t="shared" si="5"/>
        <v>107.19735660377358</v>
      </c>
      <c r="L70" s="53" t="s">
        <v>463</v>
      </c>
    </row>
    <row r="71" spans="1:12" s="2" customFormat="1" ht="36" outlineLevel="3" x14ac:dyDescent="0.2">
      <c r="A71" s="3" t="s">
        <v>68</v>
      </c>
      <c r="B71" s="5" t="s">
        <v>69</v>
      </c>
      <c r="C71" s="17">
        <v>200000</v>
      </c>
      <c r="D71" s="17">
        <v>0</v>
      </c>
      <c r="E71" s="17">
        <v>0</v>
      </c>
      <c r="F71" s="17">
        <f t="shared" si="9"/>
        <v>-200000</v>
      </c>
      <c r="G71" s="11">
        <f t="shared" si="1"/>
        <v>0</v>
      </c>
      <c r="H71" s="17">
        <f t="shared" si="8"/>
        <v>-200000</v>
      </c>
      <c r="I71" s="11">
        <f t="shared" si="3"/>
        <v>0</v>
      </c>
      <c r="J71" s="17">
        <f t="shared" si="4"/>
        <v>0</v>
      </c>
      <c r="K71" s="11" t="str">
        <f t="shared" si="5"/>
        <v>-</v>
      </c>
      <c r="L71" s="55"/>
    </row>
    <row r="72" spans="1:12" ht="60" outlineLevel="3" x14ac:dyDescent="0.2">
      <c r="A72" s="3" t="s">
        <v>70</v>
      </c>
      <c r="B72" s="5" t="s">
        <v>71</v>
      </c>
      <c r="C72" s="17">
        <v>0</v>
      </c>
      <c r="D72" s="17">
        <v>0</v>
      </c>
      <c r="E72" s="17">
        <v>-458.9</v>
      </c>
      <c r="F72" s="17">
        <f t="shared" si="9"/>
        <v>0</v>
      </c>
      <c r="G72" s="11" t="str">
        <f t="shared" si="1"/>
        <v>-</v>
      </c>
      <c r="H72" s="17">
        <f t="shared" si="8"/>
        <v>-458.9</v>
      </c>
      <c r="I72" s="11" t="str">
        <f t="shared" si="3"/>
        <v>-</v>
      </c>
      <c r="J72" s="17">
        <f t="shared" si="4"/>
        <v>-458.9</v>
      </c>
      <c r="K72" s="11" t="str">
        <f t="shared" si="5"/>
        <v>-</v>
      </c>
      <c r="L72" s="53" t="s">
        <v>463</v>
      </c>
    </row>
    <row r="73" spans="1:12" ht="129.75" customHeight="1" outlineLevel="3" x14ac:dyDescent="0.2">
      <c r="A73" s="3" t="s">
        <v>72</v>
      </c>
      <c r="B73" s="5" t="s">
        <v>73</v>
      </c>
      <c r="C73" s="17">
        <v>9402000</v>
      </c>
      <c r="D73" s="17">
        <v>11666000</v>
      </c>
      <c r="E73" s="17">
        <v>11695088.42</v>
      </c>
      <c r="F73" s="17">
        <f t="shared" si="9"/>
        <v>2264000</v>
      </c>
      <c r="G73" s="11">
        <f t="shared" si="1"/>
        <v>124.07998298234418</v>
      </c>
      <c r="H73" s="17">
        <f t="shared" si="8"/>
        <v>2293088.42</v>
      </c>
      <c r="I73" s="11">
        <f t="shared" si="3"/>
        <v>124.38936843224846</v>
      </c>
      <c r="J73" s="17">
        <f t="shared" si="4"/>
        <v>29088.419999999925</v>
      </c>
      <c r="K73" s="11">
        <f t="shared" si="5"/>
        <v>100.24934356248929</v>
      </c>
      <c r="L73" s="55"/>
    </row>
    <row r="74" spans="1:12" ht="36" outlineLevel="3" x14ac:dyDescent="0.2">
      <c r="A74" s="3" t="s">
        <v>74</v>
      </c>
      <c r="B74" s="5" t="s">
        <v>75</v>
      </c>
      <c r="C74" s="17">
        <v>200000</v>
      </c>
      <c r="D74" s="17">
        <v>0</v>
      </c>
      <c r="E74" s="17">
        <v>0</v>
      </c>
      <c r="F74" s="17">
        <f t="shared" si="9"/>
        <v>-200000</v>
      </c>
      <c r="G74" s="11">
        <f t="shared" si="1"/>
        <v>0</v>
      </c>
      <c r="H74" s="17">
        <f t="shared" si="8"/>
        <v>-200000</v>
      </c>
      <c r="I74" s="11">
        <f t="shared" si="3"/>
        <v>0</v>
      </c>
      <c r="J74" s="17">
        <f t="shared" si="4"/>
        <v>0</v>
      </c>
      <c r="K74" s="11" t="str">
        <f t="shared" si="5"/>
        <v>-</v>
      </c>
      <c r="L74" s="33" t="s">
        <v>346</v>
      </c>
    </row>
    <row r="75" spans="1:12" ht="60" hidden="1" outlineLevel="3" x14ac:dyDescent="0.2">
      <c r="A75" s="3" t="s">
        <v>76</v>
      </c>
      <c r="B75" s="5" t="s">
        <v>77</v>
      </c>
      <c r="C75" s="17">
        <v>0</v>
      </c>
      <c r="D75" s="17">
        <v>0</v>
      </c>
      <c r="E75" s="17">
        <v>0</v>
      </c>
      <c r="F75" s="17">
        <f t="shared" si="9"/>
        <v>0</v>
      </c>
      <c r="G75" s="11" t="str">
        <f t="shared" si="1"/>
        <v>-</v>
      </c>
      <c r="H75" s="17">
        <f t="shared" si="8"/>
        <v>0</v>
      </c>
      <c r="I75" s="11" t="str">
        <f t="shared" si="3"/>
        <v>-</v>
      </c>
      <c r="J75" s="17">
        <f t="shared" si="4"/>
        <v>0</v>
      </c>
      <c r="K75" s="11" t="str">
        <f t="shared" si="5"/>
        <v>-</v>
      </c>
      <c r="L75" s="33" t="s">
        <v>346</v>
      </c>
    </row>
    <row r="76" spans="1:12" ht="179.65" hidden="1" customHeight="1" outlineLevel="3" x14ac:dyDescent="0.2">
      <c r="A76" s="3" t="s">
        <v>365</v>
      </c>
      <c r="B76" s="5" t="s">
        <v>366</v>
      </c>
      <c r="C76" s="17">
        <v>0</v>
      </c>
      <c r="D76" s="17">
        <v>0</v>
      </c>
      <c r="E76" s="17">
        <v>0</v>
      </c>
      <c r="F76" s="17">
        <f t="shared" si="9"/>
        <v>0</v>
      </c>
      <c r="G76" s="11" t="str">
        <f t="shared" si="1"/>
        <v>-</v>
      </c>
      <c r="H76" s="17">
        <f t="shared" si="8"/>
        <v>0</v>
      </c>
      <c r="I76" s="11" t="str">
        <f t="shared" si="3"/>
        <v>-</v>
      </c>
      <c r="J76" s="17">
        <f t="shared" si="4"/>
        <v>0</v>
      </c>
      <c r="K76" s="11" t="str">
        <f t="shared" si="5"/>
        <v>-</v>
      </c>
      <c r="L76" s="33" t="s">
        <v>346</v>
      </c>
    </row>
    <row r="77" spans="1:12" s="2" customFormat="1" ht="14.25" outlineLevel="1" x14ac:dyDescent="0.2">
      <c r="A77" s="19" t="s">
        <v>78</v>
      </c>
      <c r="B77" s="4" t="s">
        <v>79</v>
      </c>
      <c r="C77" s="16">
        <f>C78+C82</f>
        <v>8424400</v>
      </c>
      <c r="D77" s="16">
        <f t="shared" ref="D77:E77" si="20">D78+D82</f>
        <v>9729400</v>
      </c>
      <c r="E77" s="16">
        <f t="shared" si="20"/>
        <v>9781235.629999999</v>
      </c>
      <c r="F77" s="16">
        <f t="shared" si="9"/>
        <v>1305000</v>
      </c>
      <c r="G77" s="9">
        <f t="shared" si="1"/>
        <v>115.49071743981767</v>
      </c>
      <c r="H77" s="16">
        <f t="shared" si="8"/>
        <v>1356835.629999999</v>
      </c>
      <c r="I77" s="9">
        <f t="shared" si="3"/>
        <v>116.10602096291723</v>
      </c>
      <c r="J77" s="16">
        <f t="shared" si="4"/>
        <v>51835.629999998957</v>
      </c>
      <c r="K77" s="9">
        <f t="shared" si="5"/>
        <v>100.53277314120088</v>
      </c>
      <c r="L77" s="31"/>
    </row>
    <row r="78" spans="1:12" s="2" customFormat="1" ht="36" outlineLevel="2" x14ac:dyDescent="0.2">
      <c r="A78" s="19" t="s">
        <v>80</v>
      </c>
      <c r="B78" s="4" t="s">
        <v>81</v>
      </c>
      <c r="C78" s="16">
        <f>SUM(C79:C81)</f>
        <v>8367000</v>
      </c>
      <c r="D78" s="16">
        <f t="shared" ref="D78:E78" si="21">SUM(D79:D81)</f>
        <v>9647000</v>
      </c>
      <c r="E78" s="16">
        <f t="shared" si="21"/>
        <v>9697488.8599999994</v>
      </c>
      <c r="F78" s="16">
        <f t="shared" si="9"/>
        <v>1280000</v>
      </c>
      <c r="G78" s="9">
        <f t="shared" si="1"/>
        <v>115.29819529102426</v>
      </c>
      <c r="H78" s="16">
        <f t="shared" si="8"/>
        <v>1330488.8599999994</v>
      </c>
      <c r="I78" s="9">
        <f t="shared" si="3"/>
        <v>115.90162376000957</v>
      </c>
      <c r="J78" s="16">
        <f t="shared" si="4"/>
        <v>50488.859999999404</v>
      </c>
      <c r="K78" s="9">
        <f t="shared" si="5"/>
        <v>100.52336332538611</v>
      </c>
      <c r="L78" s="31"/>
    </row>
    <row r="79" spans="1:12" s="2" customFormat="1" ht="60" outlineLevel="3" x14ac:dyDescent="0.2">
      <c r="A79" s="3" t="s">
        <v>317</v>
      </c>
      <c r="B79" s="5" t="s">
        <v>318</v>
      </c>
      <c r="C79" s="17">
        <v>8007000</v>
      </c>
      <c r="D79" s="17">
        <v>9647000</v>
      </c>
      <c r="E79" s="17">
        <v>9765052.9900000002</v>
      </c>
      <c r="F79" s="17">
        <f t="shared" si="9"/>
        <v>1640000</v>
      </c>
      <c r="G79" s="11">
        <f t="shared" si="1"/>
        <v>120.48207818159111</v>
      </c>
      <c r="H79" s="17">
        <f t="shared" si="8"/>
        <v>1758052.9900000002</v>
      </c>
      <c r="I79" s="11">
        <f t="shared" si="3"/>
        <v>121.95645048082928</v>
      </c>
      <c r="J79" s="17">
        <f t="shared" si="4"/>
        <v>118052.99000000022</v>
      </c>
      <c r="K79" s="11">
        <f t="shared" si="5"/>
        <v>101.22372748004562</v>
      </c>
      <c r="L79" s="29" t="s">
        <v>464</v>
      </c>
    </row>
    <row r="80" spans="1:12" s="2" customFormat="1" ht="72" outlineLevel="3" x14ac:dyDescent="0.2">
      <c r="A80" s="3" t="s">
        <v>319</v>
      </c>
      <c r="B80" s="28" t="s">
        <v>320</v>
      </c>
      <c r="C80" s="17">
        <v>360000</v>
      </c>
      <c r="D80" s="17">
        <v>0</v>
      </c>
      <c r="E80" s="17">
        <v>-67564.13</v>
      </c>
      <c r="F80" s="17">
        <f t="shared" si="9"/>
        <v>-360000</v>
      </c>
      <c r="G80" s="11">
        <f t="shared" ref="G80:G149" si="22">IFERROR(D80/C80*100,"-")</f>
        <v>0</v>
      </c>
      <c r="H80" s="17">
        <f t="shared" si="8"/>
        <v>-427564.13</v>
      </c>
      <c r="I80" s="11">
        <f t="shared" ref="I80:I149" si="23">IFERROR(E80/C80*100,"-")</f>
        <v>-18.767813888888892</v>
      </c>
      <c r="J80" s="17">
        <f t="shared" ref="J80:J149" si="24">E80-D80</f>
        <v>-67564.13</v>
      </c>
      <c r="K80" s="11" t="str">
        <f t="shared" ref="K80:K137" si="25">IFERROR(E80/D80*100,"-")</f>
        <v>-</v>
      </c>
      <c r="L80" s="33" t="s">
        <v>346</v>
      </c>
    </row>
    <row r="81" spans="1:12" ht="48" hidden="1" outlineLevel="3" x14ac:dyDescent="0.2">
      <c r="A81" s="3" t="s">
        <v>82</v>
      </c>
      <c r="B81" s="5" t="s">
        <v>83</v>
      </c>
      <c r="C81" s="17">
        <v>0</v>
      </c>
      <c r="D81" s="17">
        <v>0</v>
      </c>
      <c r="E81" s="17">
        <v>0</v>
      </c>
      <c r="F81" s="17">
        <f t="shared" si="9"/>
        <v>0</v>
      </c>
      <c r="G81" s="11" t="str">
        <f t="shared" si="22"/>
        <v>-</v>
      </c>
      <c r="H81" s="17">
        <f t="shared" si="8"/>
        <v>0</v>
      </c>
      <c r="I81" s="11" t="str">
        <f t="shared" si="23"/>
        <v>-</v>
      </c>
      <c r="J81" s="17">
        <f t="shared" si="24"/>
        <v>0</v>
      </c>
      <c r="K81" s="11" t="str">
        <f t="shared" si="25"/>
        <v>-</v>
      </c>
      <c r="L81" s="33"/>
    </row>
    <row r="82" spans="1:12" s="2" customFormat="1" ht="24.2" customHeight="1" outlineLevel="2" x14ac:dyDescent="0.2">
      <c r="A82" s="19" t="s">
        <v>84</v>
      </c>
      <c r="B82" s="4" t="s">
        <v>85</v>
      </c>
      <c r="C82" s="16">
        <f>SUM(C83:C85)</f>
        <v>57400</v>
      </c>
      <c r="D82" s="16">
        <f t="shared" ref="D82:E82" si="26">SUM(D83:D85)</f>
        <v>82400</v>
      </c>
      <c r="E82" s="16">
        <f t="shared" si="26"/>
        <v>83746.76999999999</v>
      </c>
      <c r="F82" s="16">
        <f t="shared" si="9"/>
        <v>25000</v>
      </c>
      <c r="G82" s="9">
        <f t="shared" si="22"/>
        <v>143.55400696864112</v>
      </c>
      <c r="H82" s="16">
        <f t="shared" si="8"/>
        <v>26346.76999999999</v>
      </c>
      <c r="I82" s="9">
        <f t="shared" si="23"/>
        <v>145.90029616724738</v>
      </c>
      <c r="J82" s="16">
        <f t="shared" si="24"/>
        <v>1346.7699999999895</v>
      </c>
      <c r="K82" s="9">
        <f t="shared" si="25"/>
        <v>101.63442961165048</v>
      </c>
      <c r="L82" s="29"/>
    </row>
    <row r="83" spans="1:12" ht="60" outlineLevel="3" x14ac:dyDescent="0.2">
      <c r="A83" s="3" t="s">
        <v>86</v>
      </c>
      <c r="B83" s="5" t="s">
        <v>367</v>
      </c>
      <c r="C83" s="17">
        <v>5000</v>
      </c>
      <c r="D83" s="17">
        <v>0</v>
      </c>
      <c r="E83" s="17">
        <v>0</v>
      </c>
      <c r="F83" s="17">
        <f t="shared" si="9"/>
        <v>-5000</v>
      </c>
      <c r="G83" s="11">
        <f t="shared" si="22"/>
        <v>0</v>
      </c>
      <c r="H83" s="17">
        <f t="shared" ref="H83:H137" si="27">E83-C83</f>
        <v>-5000</v>
      </c>
      <c r="I83" s="11">
        <f t="shared" si="23"/>
        <v>0</v>
      </c>
      <c r="J83" s="17">
        <f t="shared" si="24"/>
        <v>0</v>
      </c>
      <c r="K83" s="11" t="str">
        <f t="shared" si="25"/>
        <v>-</v>
      </c>
      <c r="L83" s="33" t="s">
        <v>346</v>
      </c>
    </row>
    <row r="84" spans="1:12" ht="25.5" outlineLevel="3" x14ac:dyDescent="0.2">
      <c r="A84" s="3" t="s">
        <v>246</v>
      </c>
      <c r="B84" s="5" t="s">
        <v>368</v>
      </c>
      <c r="C84" s="17">
        <v>30000</v>
      </c>
      <c r="D84" s="17">
        <v>60000</v>
      </c>
      <c r="E84" s="17">
        <v>59746.77</v>
      </c>
      <c r="F84" s="17">
        <f t="shared" ref="F84:F153" si="28">D84-C84</f>
        <v>30000</v>
      </c>
      <c r="G84" s="11">
        <f t="shared" si="22"/>
        <v>200</v>
      </c>
      <c r="H84" s="17">
        <f t="shared" si="27"/>
        <v>29746.769999999997</v>
      </c>
      <c r="I84" s="11">
        <f t="shared" si="23"/>
        <v>199.15589999999997</v>
      </c>
      <c r="J84" s="17">
        <f t="shared" si="24"/>
        <v>-253.2300000000032</v>
      </c>
      <c r="K84" s="11">
        <f t="shared" si="25"/>
        <v>99.577949999999987</v>
      </c>
      <c r="L84" s="33" t="s">
        <v>346</v>
      </c>
    </row>
    <row r="85" spans="1:12" s="2" customFormat="1" ht="96" outlineLevel="3" x14ac:dyDescent="0.2">
      <c r="A85" s="3" t="s">
        <v>87</v>
      </c>
      <c r="B85" s="28" t="s">
        <v>369</v>
      </c>
      <c r="C85" s="17">
        <v>22400</v>
      </c>
      <c r="D85" s="17">
        <v>22400</v>
      </c>
      <c r="E85" s="17">
        <v>24000</v>
      </c>
      <c r="F85" s="17">
        <f t="shared" si="28"/>
        <v>0</v>
      </c>
      <c r="G85" s="11">
        <f t="shared" si="22"/>
        <v>100</v>
      </c>
      <c r="H85" s="17">
        <f t="shared" si="27"/>
        <v>1600</v>
      </c>
      <c r="I85" s="11">
        <f t="shared" si="23"/>
        <v>107.14285714285714</v>
      </c>
      <c r="J85" s="17">
        <f t="shared" si="24"/>
        <v>1600</v>
      </c>
      <c r="K85" s="11">
        <f t="shared" si="25"/>
        <v>107.14285714285714</v>
      </c>
      <c r="L85" s="33" t="s">
        <v>346</v>
      </c>
    </row>
    <row r="86" spans="1:12" s="2" customFormat="1" ht="36" outlineLevel="1" x14ac:dyDescent="0.2">
      <c r="A86" s="19" t="s">
        <v>88</v>
      </c>
      <c r="B86" s="4" t="s">
        <v>89</v>
      </c>
      <c r="C86" s="16">
        <f>C87</f>
        <v>0</v>
      </c>
      <c r="D86" s="16">
        <f>D87+D90</f>
        <v>396.27</v>
      </c>
      <c r="E86" s="16">
        <f>E87+E90</f>
        <v>396.28</v>
      </c>
      <c r="F86" s="16">
        <f t="shared" si="28"/>
        <v>396.27</v>
      </c>
      <c r="G86" s="9" t="str">
        <f t="shared" si="22"/>
        <v>-</v>
      </c>
      <c r="H86" s="16">
        <f t="shared" si="27"/>
        <v>396.28</v>
      </c>
      <c r="I86" s="9" t="str">
        <f t="shared" si="23"/>
        <v>-</v>
      </c>
      <c r="J86" s="16">
        <f t="shared" si="24"/>
        <v>9.9999999999909051E-3</v>
      </c>
      <c r="K86" s="9">
        <f t="shared" si="25"/>
        <v>100.00252353193528</v>
      </c>
      <c r="L86" s="31"/>
    </row>
    <row r="87" spans="1:12" s="2" customFormat="1" ht="18.600000000000001" customHeight="1" outlineLevel="2" x14ac:dyDescent="0.2">
      <c r="A87" s="19" t="s">
        <v>158</v>
      </c>
      <c r="B87" s="4" t="s">
        <v>159</v>
      </c>
      <c r="C87" s="16">
        <f>C88+C89</f>
        <v>0</v>
      </c>
      <c r="D87" s="16">
        <f t="shared" ref="D87:E87" si="29">D88+D89</f>
        <v>396.27</v>
      </c>
      <c r="E87" s="16">
        <f t="shared" si="29"/>
        <v>396.27</v>
      </c>
      <c r="F87" s="16">
        <f t="shared" si="28"/>
        <v>396.27</v>
      </c>
      <c r="G87" s="9" t="str">
        <f t="shared" si="22"/>
        <v>-</v>
      </c>
      <c r="H87" s="16">
        <f t="shared" si="27"/>
        <v>396.27</v>
      </c>
      <c r="I87" s="9" t="str">
        <f t="shared" si="23"/>
        <v>-</v>
      </c>
      <c r="J87" s="16">
        <f t="shared" si="24"/>
        <v>0</v>
      </c>
      <c r="K87" s="9">
        <f t="shared" si="25"/>
        <v>100</v>
      </c>
      <c r="L87" s="31"/>
    </row>
    <row r="88" spans="1:12" ht="60" outlineLevel="3" x14ac:dyDescent="0.2">
      <c r="A88" s="3" t="s">
        <v>321</v>
      </c>
      <c r="B88" s="5" t="s">
        <v>322</v>
      </c>
      <c r="C88" s="17">
        <v>0</v>
      </c>
      <c r="D88" s="17">
        <v>396.27</v>
      </c>
      <c r="E88" s="17">
        <v>396.27</v>
      </c>
      <c r="F88" s="17">
        <f t="shared" si="28"/>
        <v>396.27</v>
      </c>
      <c r="G88" s="11" t="str">
        <f t="shared" si="22"/>
        <v>-</v>
      </c>
      <c r="H88" s="17">
        <f t="shared" si="27"/>
        <v>396.27</v>
      </c>
      <c r="I88" s="11" t="str">
        <f t="shared" si="23"/>
        <v>-</v>
      </c>
      <c r="J88" s="17">
        <f t="shared" si="24"/>
        <v>0</v>
      </c>
      <c r="K88" s="11">
        <f t="shared" si="25"/>
        <v>100</v>
      </c>
      <c r="L88" s="33" t="s">
        <v>346</v>
      </c>
    </row>
    <row r="89" spans="1:12" ht="36" hidden="1" outlineLevel="3" x14ac:dyDescent="0.2">
      <c r="A89" s="3" t="s">
        <v>323</v>
      </c>
      <c r="B89" s="5" t="s">
        <v>324</v>
      </c>
      <c r="C89" s="17">
        <v>0</v>
      </c>
      <c r="D89" s="17">
        <v>0</v>
      </c>
      <c r="E89" s="17">
        <v>0</v>
      </c>
      <c r="F89" s="17">
        <f t="shared" si="28"/>
        <v>0</v>
      </c>
      <c r="G89" s="11" t="str">
        <f t="shared" si="22"/>
        <v>-</v>
      </c>
      <c r="H89" s="17">
        <f t="shared" si="27"/>
        <v>0</v>
      </c>
      <c r="I89" s="11" t="str">
        <f t="shared" si="23"/>
        <v>-</v>
      </c>
      <c r="J89" s="17">
        <f t="shared" si="24"/>
        <v>0</v>
      </c>
      <c r="K89" s="11" t="str">
        <f t="shared" si="25"/>
        <v>-</v>
      </c>
      <c r="L89" s="29" t="s">
        <v>346</v>
      </c>
    </row>
    <row r="90" spans="1:12" ht="26.25" hidden="1" customHeight="1" outlineLevel="3" x14ac:dyDescent="0.2">
      <c r="A90" s="19" t="s">
        <v>447</v>
      </c>
      <c r="B90" s="4" t="s">
        <v>448</v>
      </c>
      <c r="C90" s="16">
        <f>C91</f>
        <v>0</v>
      </c>
      <c r="D90" s="16">
        <f t="shared" ref="D90:E90" si="30">D91</f>
        <v>0</v>
      </c>
      <c r="E90" s="16">
        <f t="shared" si="30"/>
        <v>0.01</v>
      </c>
      <c r="F90" s="17">
        <f t="shared" si="28"/>
        <v>0</v>
      </c>
      <c r="G90" s="11" t="str">
        <f t="shared" si="22"/>
        <v>-</v>
      </c>
      <c r="H90" s="17">
        <f t="shared" si="27"/>
        <v>0.01</v>
      </c>
      <c r="I90" s="11" t="str">
        <f t="shared" si="23"/>
        <v>-</v>
      </c>
      <c r="J90" s="17">
        <f t="shared" si="24"/>
        <v>0.01</v>
      </c>
      <c r="K90" s="11" t="str">
        <f t="shared" si="25"/>
        <v>-</v>
      </c>
      <c r="L90" s="29"/>
    </row>
    <row r="91" spans="1:12" ht="72" hidden="1" customHeight="1" outlineLevel="3" x14ac:dyDescent="0.2">
      <c r="A91" s="3" t="s">
        <v>450</v>
      </c>
      <c r="B91" s="5" t="s">
        <v>449</v>
      </c>
      <c r="C91" s="17">
        <v>0</v>
      </c>
      <c r="D91" s="17">
        <v>0</v>
      </c>
      <c r="E91" s="17">
        <v>0.01</v>
      </c>
      <c r="F91" s="17">
        <f t="shared" si="28"/>
        <v>0</v>
      </c>
      <c r="G91" s="11" t="str">
        <f t="shared" si="22"/>
        <v>-</v>
      </c>
      <c r="H91" s="17">
        <f t="shared" si="27"/>
        <v>0.01</v>
      </c>
      <c r="I91" s="11" t="str">
        <f t="shared" si="23"/>
        <v>-</v>
      </c>
      <c r="J91" s="17">
        <f t="shared" si="24"/>
        <v>0.01</v>
      </c>
      <c r="K91" s="11" t="str">
        <f t="shared" si="25"/>
        <v>-</v>
      </c>
      <c r="L91" s="29"/>
    </row>
    <row r="92" spans="1:12" s="2" customFormat="1" ht="36" outlineLevel="1" x14ac:dyDescent="0.2">
      <c r="A92" s="19" t="s">
        <v>90</v>
      </c>
      <c r="B92" s="4" t="s">
        <v>91</v>
      </c>
      <c r="C92" s="16">
        <f>C93+C98+C100+C102</f>
        <v>55726280</v>
      </c>
      <c r="D92" s="16">
        <f t="shared" ref="D92:E92" si="31">D93+D98+D100+D102</f>
        <v>72250649.819999993</v>
      </c>
      <c r="E92" s="16">
        <f t="shared" si="31"/>
        <v>70821859.939999998</v>
      </c>
      <c r="F92" s="16">
        <f t="shared" si="28"/>
        <v>16524369.819999993</v>
      </c>
      <c r="G92" s="9">
        <f t="shared" si="22"/>
        <v>129.65274161490771</v>
      </c>
      <c r="H92" s="16">
        <f t="shared" si="27"/>
        <v>15095579.939999998</v>
      </c>
      <c r="I92" s="9">
        <f t="shared" si="23"/>
        <v>127.08879892933818</v>
      </c>
      <c r="J92" s="16">
        <f t="shared" si="24"/>
        <v>-1428789.8799999952</v>
      </c>
      <c r="K92" s="9">
        <f t="shared" si="25"/>
        <v>98.022453938394221</v>
      </c>
      <c r="L92" s="29"/>
    </row>
    <row r="93" spans="1:12" s="2" customFormat="1" ht="84" outlineLevel="2" x14ac:dyDescent="0.2">
      <c r="A93" s="19" t="s">
        <v>92</v>
      </c>
      <c r="B93" s="32" t="s">
        <v>93</v>
      </c>
      <c r="C93" s="16">
        <v>55300000</v>
      </c>
      <c r="D93" s="16">
        <f t="shared" ref="D93:E93" si="32">SUM(D94:D97)</f>
        <v>70446369.819999993</v>
      </c>
      <c r="E93" s="16">
        <f t="shared" si="32"/>
        <v>68959751.530000001</v>
      </c>
      <c r="F93" s="16">
        <f t="shared" si="28"/>
        <v>15146369.819999993</v>
      </c>
      <c r="G93" s="9">
        <f t="shared" si="22"/>
        <v>127.38945717902351</v>
      </c>
      <c r="H93" s="16">
        <f t="shared" si="27"/>
        <v>13659751.530000001</v>
      </c>
      <c r="I93" s="9">
        <f t="shared" si="23"/>
        <v>124.70117817359856</v>
      </c>
      <c r="J93" s="16">
        <f t="shared" si="24"/>
        <v>-1486618.2899999917</v>
      </c>
      <c r="K93" s="9">
        <f t="shared" si="25"/>
        <v>97.889716256780162</v>
      </c>
      <c r="L93" s="27"/>
    </row>
    <row r="94" spans="1:12" ht="72" outlineLevel="3" x14ac:dyDescent="0.2">
      <c r="A94" s="3" t="s">
        <v>94</v>
      </c>
      <c r="B94" s="28" t="s">
        <v>95</v>
      </c>
      <c r="C94" s="17">
        <v>40000000</v>
      </c>
      <c r="D94" s="17">
        <v>47500000</v>
      </c>
      <c r="E94" s="17">
        <v>45821387.039999999</v>
      </c>
      <c r="F94" s="17">
        <f t="shared" si="28"/>
        <v>7500000</v>
      </c>
      <c r="G94" s="11">
        <f t="shared" si="22"/>
        <v>118.75</v>
      </c>
      <c r="H94" s="17">
        <f t="shared" si="27"/>
        <v>5821387.0399999991</v>
      </c>
      <c r="I94" s="11">
        <f t="shared" si="23"/>
        <v>114.5534676</v>
      </c>
      <c r="J94" s="17">
        <f t="shared" si="24"/>
        <v>-1678612.9600000009</v>
      </c>
      <c r="K94" s="11">
        <f t="shared" si="25"/>
        <v>96.466077978947368</v>
      </c>
      <c r="L94" s="33" t="s">
        <v>346</v>
      </c>
    </row>
    <row r="95" spans="1:12" s="2" customFormat="1" ht="72" outlineLevel="3" x14ac:dyDescent="0.2">
      <c r="A95" s="3" t="s">
        <v>96</v>
      </c>
      <c r="B95" s="28" t="s">
        <v>370</v>
      </c>
      <c r="C95" s="17">
        <v>100000</v>
      </c>
      <c r="D95" s="17">
        <v>135000</v>
      </c>
      <c r="E95" s="17">
        <v>134125.49</v>
      </c>
      <c r="F95" s="17">
        <f t="shared" si="28"/>
        <v>35000</v>
      </c>
      <c r="G95" s="11">
        <f t="shared" si="22"/>
        <v>135</v>
      </c>
      <c r="H95" s="17">
        <f t="shared" si="27"/>
        <v>34125.489999999991</v>
      </c>
      <c r="I95" s="11">
        <f t="shared" si="23"/>
        <v>134.12548999999999</v>
      </c>
      <c r="J95" s="17">
        <f t="shared" si="24"/>
        <v>-874.51000000000931</v>
      </c>
      <c r="K95" s="11">
        <f t="shared" si="25"/>
        <v>99.352214814814815</v>
      </c>
      <c r="L95" s="33" t="s">
        <v>346</v>
      </c>
    </row>
    <row r="96" spans="1:12" s="2" customFormat="1" ht="84" outlineLevel="3" x14ac:dyDescent="0.2">
      <c r="A96" s="3" t="s">
        <v>97</v>
      </c>
      <c r="B96" s="28" t="s">
        <v>371</v>
      </c>
      <c r="C96" s="17">
        <v>200000</v>
      </c>
      <c r="D96" s="17">
        <v>11369.82</v>
      </c>
      <c r="E96" s="17">
        <v>11369.82</v>
      </c>
      <c r="F96" s="17">
        <f t="shared" si="28"/>
        <v>-188630.18</v>
      </c>
      <c r="G96" s="11">
        <f t="shared" si="22"/>
        <v>5.6849100000000004</v>
      </c>
      <c r="H96" s="17">
        <f t="shared" si="27"/>
        <v>-188630.18</v>
      </c>
      <c r="I96" s="11">
        <f t="shared" si="23"/>
        <v>5.6849100000000004</v>
      </c>
      <c r="J96" s="17">
        <f t="shared" si="24"/>
        <v>0</v>
      </c>
      <c r="K96" s="11">
        <f t="shared" si="25"/>
        <v>100</v>
      </c>
      <c r="L96" s="33" t="s">
        <v>346</v>
      </c>
    </row>
    <row r="97" spans="1:12" ht="60" outlineLevel="3" x14ac:dyDescent="0.2">
      <c r="A97" s="3" t="s">
        <v>98</v>
      </c>
      <c r="B97" s="5" t="s">
        <v>99</v>
      </c>
      <c r="C97" s="17">
        <v>15000000</v>
      </c>
      <c r="D97" s="17">
        <v>22800000</v>
      </c>
      <c r="E97" s="17">
        <v>22992869.18</v>
      </c>
      <c r="F97" s="17">
        <f t="shared" si="28"/>
        <v>7800000</v>
      </c>
      <c r="G97" s="11">
        <f t="shared" si="22"/>
        <v>152</v>
      </c>
      <c r="H97" s="17">
        <f t="shared" si="27"/>
        <v>7992869.1799999997</v>
      </c>
      <c r="I97" s="11">
        <f t="shared" si="23"/>
        <v>153.28579453333333</v>
      </c>
      <c r="J97" s="17">
        <f t="shared" si="24"/>
        <v>192869.1799999997</v>
      </c>
      <c r="K97" s="11">
        <f t="shared" si="25"/>
        <v>100.84591745614036</v>
      </c>
      <c r="L97" s="33" t="s">
        <v>346</v>
      </c>
    </row>
    <row r="98" spans="1:12" ht="36" outlineLevel="3" x14ac:dyDescent="0.2">
      <c r="A98" s="19" t="s">
        <v>208</v>
      </c>
      <c r="B98" s="4" t="s">
        <v>209</v>
      </c>
      <c r="C98" s="16">
        <f>C99</f>
        <v>280</v>
      </c>
      <c r="D98" s="16">
        <f t="shared" ref="D98:E98" si="33">D99</f>
        <v>551280</v>
      </c>
      <c r="E98" s="16">
        <f t="shared" si="33"/>
        <v>554377.36</v>
      </c>
      <c r="F98" s="17">
        <f t="shared" si="28"/>
        <v>551000</v>
      </c>
      <c r="G98" s="11">
        <f t="shared" si="22"/>
        <v>196885.71428571429</v>
      </c>
      <c r="H98" s="17">
        <f t="shared" si="27"/>
        <v>554097.36</v>
      </c>
      <c r="I98" s="11">
        <f t="shared" si="23"/>
        <v>197991.91428571427</v>
      </c>
      <c r="J98" s="17">
        <f t="shared" si="24"/>
        <v>3097.359999999986</v>
      </c>
      <c r="K98" s="11">
        <f t="shared" si="25"/>
        <v>100.56184878827456</v>
      </c>
      <c r="L98" s="33" t="s">
        <v>346</v>
      </c>
    </row>
    <row r="99" spans="1:12" ht="96" outlineLevel="3" x14ac:dyDescent="0.2">
      <c r="A99" s="3" t="s">
        <v>181</v>
      </c>
      <c r="B99" s="28" t="s">
        <v>182</v>
      </c>
      <c r="C99" s="17">
        <v>280</v>
      </c>
      <c r="D99" s="17">
        <v>551280</v>
      </c>
      <c r="E99" s="17">
        <v>554377.36</v>
      </c>
      <c r="F99" s="17">
        <f t="shared" si="28"/>
        <v>551000</v>
      </c>
      <c r="G99" s="11">
        <f t="shared" si="22"/>
        <v>196885.71428571429</v>
      </c>
      <c r="H99" s="17">
        <f t="shared" si="27"/>
        <v>554097.36</v>
      </c>
      <c r="I99" s="11">
        <f t="shared" si="23"/>
        <v>197991.91428571427</v>
      </c>
      <c r="J99" s="17">
        <f t="shared" si="24"/>
        <v>3097.359999999986</v>
      </c>
      <c r="K99" s="11">
        <f t="shared" si="25"/>
        <v>100.56184878827456</v>
      </c>
      <c r="L99" s="33" t="s">
        <v>346</v>
      </c>
    </row>
    <row r="100" spans="1:12" s="2" customFormat="1" ht="24" outlineLevel="2" x14ac:dyDescent="0.2">
      <c r="A100" s="19" t="s">
        <v>247</v>
      </c>
      <c r="B100" s="4" t="s">
        <v>248</v>
      </c>
      <c r="C100" s="16">
        <f>C101</f>
        <v>150000</v>
      </c>
      <c r="D100" s="16">
        <f t="shared" ref="D100:E100" si="34">D101</f>
        <v>588000</v>
      </c>
      <c r="E100" s="16">
        <f t="shared" si="34"/>
        <v>587909.17000000004</v>
      </c>
      <c r="F100" s="16">
        <f t="shared" si="28"/>
        <v>438000</v>
      </c>
      <c r="G100" s="9">
        <f t="shared" si="22"/>
        <v>392</v>
      </c>
      <c r="H100" s="16">
        <f t="shared" si="27"/>
        <v>437909.17000000004</v>
      </c>
      <c r="I100" s="9">
        <f t="shared" si="23"/>
        <v>391.9394466666667</v>
      </c>
      <c r="J100" s="16">
        <f t="shared" si="24"/>
        <v>-90.82999999995809</v>
      </c>
      <c r="K100" s="9">
        <f t="shared" si="25"/>
        <v>99.984552721088434</v>
      </c>
      <c r="L100" s="31"/>
    </row>
    <row r="101" spans="1:12" ht="48" outlineLevel="3" x14ac:dyDescent="0.2">
      <c r="A101" s="3" t="s">
        <v>100</v>
      </c>
      <c r="B101" s="5" t="s">
        <v>101</v>
      </c>
      <c r="C101" s="17">
        <v>150000</v>
      </c>
      <c r="D101" s="17">
        <v>588000</v>
      </c>
      <c r="E101" s="17">
        <v>587909.17000000004</v>
      </c>
      <c r="F101" s="17">
        <f t="shared" si="28"/>
        <v>438000</v>
      </c>
      <c r="G101" s="11">
        <f t="shared" si="22"/>
        <v>392</v>
      </c>
      <c r="H101" s="17">
        <f t="shared" si="27"/>
        <v>437909.17000000004</v>
      </c>
      <c r="I101" s="11">
        <f t="shared" si="23"/>
        <v>391.9394466666667</v>
      </c>
      <c r="J101" s="17">
        <f t="shared" si="24"/>
        <v>-90.82999999995809</v>
      </c>
      <c r="K101" s="11">
        <f t="shared" si="25"/>
        <v>99.984552721088434</v>
      </c>
      <c r="L101" s="33" t="s">
        <v>346</v>
      </c>
    </row>
    <row r="102" spans="1:12" s="2" customFormat="1" ht="72" outlineLevel="2" x14ac:dyDescent="0.2">
      <c r="A102" s="19" t="s">
        <v>325</v>
      </c>
      <c r="B102" s="32" t="s">
        <v>326</v>
      </c>
      <c r="C102" s="16">
        <f>C103</f>
        <v>276000</v>
      </c>
      <c r="D102" s="16">
        <f t="shared" ref="D102:E102" si="35">D103</f>
        <v>665000</v>
      </c>
      <c r="E102" s="16">
        <f t="shared" si="35"/>
        <v>719821.88</v>
      </c>
      <c r="F102" s="16">
        <f t="shared" si="28"/>
        <v>389000</v>
      </c>
      <c r="G102" s="9">
        <f t="shared" si="22"/>
        <v>240.94202898550722</v>
      </c>
      <c r="H102" s="16">
        <f t="shared" si="27"/>
        <v>443821.88</v>
      </c>
      <c r="I102" s="9">
        <f t="shared" si="23"/>
        <v>260.80502898550725</v>
      </c>
      <c r="J102" s="16">
        <f t="shared" si="24"/>
        <v>54821.880000000005</v>
      </c>
      <c r="K102" s="9">
        <f t="shared" si="25"/>
        <v>108.24389172932331</v>
      </c>
      <c r="L102" s="31"/>
    </row>
    <row r="103" spans="1:12" ht="72" outlineLevel="3" x14ac:dyDescent="0.2">
      <c r="A103" s="3" t="s">
        <v>327</v>
      </c>
      <c r="B103" s="5" t="s">
        <v>328</v>
      </c>
      <c r="C103" s="17">
        <v>276000</v>
      </c>
      <c r="D103" s="17">
        <v>665000</v>
      </c>
      <c r="E103" s="17">
        <v>719821.88</v>
      </c>
      <c r="F103" s="17">
        <f t="shared" si="28"/>
        <v>389000</v>
      </c>
      <c r="G103" s="11">
        <f t="shared" si="22"/>
        <v>240.94202898550722</v>
      </c>
      <c r="H103" s="17">
        <f t="shared" si="27"/>
        <v>443821.88</v>
      </c>
      <c r="I103" s="11">
        <f t="shared" si="23"/>
        <v>260.80502898550725</v>
      </c>
      <c r="J103" s="17">
        <f t="shared" si="24"/>
        <v>54821.880000000005</v>
      </c>
      <c r="K103" s="11">
        <f t="shared" si="25"/>
        <v>108.24389172932331</v>
      </c>
      <c r="L103" s="33" t="s">
        <v>346</v>
      </c>
    </row>
    <row r="104" spans="1:12" s="2" customFormat="1" ht="24" outlineLevel="1" x14ac:dyDescent="0.2">
      <c r="A104" s="19" t="s">
        <v>102</v>
      </c>
      <c r="B104" s="4" t="s">
        <v>103</v>
      </c>
      <c r="C104" s="16">
        <f>C105</f>
        <v>21500000</v>
      </c>
      <c r="D104" s="16">
        <f t="shared" ref="D104:E104" si="36">D105</f>
        <v>21500000</v>
      </c>
      <c r="E104" s="16">
        <f t="shared" si="36"/>
        <v>27143148.699999999</v>
      </c>
      <c r="F104" s="16">
        <f t="shared" si="28"/>
        <v>0</v>
      </c>
      <c r="G104" s="9">
        <f t="shared" si="22"/>
        <v>100</v>
      </c>
      <c r="H104" s="16">
        <f t="shared" si="27"/>
        <v>5643148.6999999993</v>
      </c>
      <c r="I104" s="9">
        <f t="shared" si="23"/>
        <v>126.24720325581396</v>
      </c>
      <c r="J104" s="16">
        <f t="shared" si="24"/>
        <v>5643148.6999999993</v>
      </c>
      <c r="K104" s="9">
        <f t="shared" si="25"/>
        <v>126.24720325581396</v>
      </c>
      <c r="L104" s="31"/>
    </row>
    <row r="105" spans="1:12" s="2" customFormat="1" ht="24" outlineLevel="2" x14ac:dyDescent="0.2">
      <c r="A105" s="19" t="s">
        <v>104</v>
      </c>
      <c r="B105" s="4" t="s">
        <v>105</v>
      </c>
      <c r="C105" s="16">
        <f>SUM(C106:C111)</f>
        <v>21500000</v>
      </c>
      <c r="D105" s="16">
        <f t="shared" ref="D105:E105" si="37">SUM(D106:D111)</f>
        <v>21500000</v>
      </c>
      <c r="E105" s="16">
        <f t="shared" si="37"/>
        <v>27143148.699999999</v>
      </c>
      <c r="F105" s="16">
        <f t="shared" si="28"/>
        <v>0</v>
      </c>
      <c r="G105" s="9">
        <f t="shared" si="22"/>
        <v>100</v>
      </c>
      <c r="H105" s="16">
        <f t="shared" si="27"/>
        <v>5643148.6999999993</v>
      </c>
      <c r="I105" s="9">
        <f t="shared" si="23"/>
        <v>126.24720325581396</v>
      </c>
      <c r="J105" s="16">
        <f t="shared" si="24"/>
        <v>5643148.6999999993</v>
      </c>
      <c r="K105" s="9">
        <f t="shared" si="25"/>
        <v>126.24720325581396</v>
      </c>
      <c r="L105" s="31"/>
    </row>
    <row r="106" spans="1:12" ht="38.25" hidden="1" outlineLevel="3" x14ac:dyDescent="0.2">
      <c r="A106" s="3" t="s">
        <v>372</v>
      </c>
      <c r="B106" s="5" t="s">
        <v>373</v>
      </c>
      <c r="C106" s="17">
        <v>0</v>
      </c>
      <c r="D106" s="17">
        <v>0</v>
      </c>
      <c r="E106" s="17">
        <v>0</v>
      </c>
      <c r="F106" s="17">
        <f t="shared" si="28"/>
        <v>0</v>
      </c>
      <c r="G106" s="11" t="str">
        <f t="shared" si="22"/>
        <v>-</v>
      </c>
      <c r="H106" s="17">
        <f t="shared" si="27"/>
        <v>0</v>
      </c>
      <c r="I106" s="11" t="str">
        <f t="shared" si="23"/>
        <v>-</v>
      </c>
      <c r="J106" s="17">
        <f t="shared" si="24"/>
        <v>0</v>
      </c>
      <c r="K106" s="11" t="str">
        <f t="shared" si="25"/>
        <v>-</v>
      </c>
      <c r="L106" s="33" t="s">
        <v>421</v>
      </c>
    </row>
    <row r="107" spans="1:12" ht="60" outlineLevel="3" x14ac:dyDescent="0.2">
      <c r="A107" s="3" t="s">
        <v>106</v>
      </c>
      <c r="B107" s="5" t="s">
        <v>107</v>
      </c>
      <c r="C107" s="17">
        <v>350000</v>
      </c>
      <c r="D107" s="17">
        <v>376000</v>
      </c>
      <c r="E107" s="17">
        <v>376152.65</v>
      </c>
      <c r="F107" s="17">
        <f t="shared" si="28"/>
        <v>26000</v>
      </c>
      <c r="G107" s="11">
        <f t="shared" si="22"/>
        <v>107.42857142857143</v>
      </c>
      <c r="H107" s="17">
        <f t="shared" si="27"/>
        <v>26152.650000000023</v>
      </c>
      <c r="I107" s="11">
        <f t="shared" si="23"/>
        <v>107.47218571428571</v>
      </c>
      <c r="J107" s="17">
        <f t="shared" si="24"/>
        <v>152.65000000002328</v>
      </c>
      <c r="K107" s="11">
        <f t="shared" si="25"/>
        <v>100.04059840425532</v>
      </c>
      <c r="L107" s="33" t="s">
        <v>421</v>
      </c>
    </row>
    <row r="108" spans="1:12" s="2" customFormat="1" ht="48" outlineLevel="3" x14ac:dyDescent="0.2">
      <c r="A108" s="3" t="s">
        <v>108</v>
      </c>
      <c r="B108" s="5" t="s">
        <v>109</v>
      </c>
      <c r="C108" s="17">
        <v>850000</v>
      </c>
      <c r="D108" s="17">
        <v>524000</v>
      </c>
      <c r="E108" s="17">
        <v>523418.72</v>
      </c>
      <c r="F108" s="17">
        <f t="shared" si="28"/>
        <v>-326000</v>
      </c>
      <c r="G108" s="11">
        <f t="shared" si="22"/>
        <v>61.647058823529413</v>
      </c>
      <c r="H108" s="17">
        <f t="shared" si="27"/>
        <v>-326581.28000000003</v>
      </c>
      <c r="I108" s="11">
        <f t="shared" si="23"/>
        <v>61.578672941176471</v>
      </c>
      <c r="J108" s="17">
        <f t="shared" si="24"/>
        <v>-581.28000000002794</v>
      </c>
      <c r="K108" s="11">
        <f t="shared" si="25"/>
        <v>99.889068702290075</v>
      </c>
      <c r="L108" s="29" t="s">
        <v>346</v>
      </c>
    </row>
    <row r="109" spans="1:12" s="2" customFormat="1" ht="38.25" hidden="1" outlineLevel="3" x14ac:dyDescent="0.2">
      <c r="A109" s="3" t="s">
        <v>374</v>
      </c>
      <c r="B109" s="5" t="s">
        <v>375</v>
      </c>
      <c r="C109" s="17">
        <v>0</v>
      </c>
      <c r="D109" s="17">
        <v>0</v>
      </c>
      <c r="E109" s="17">
        <v>0</v>
      </c>
      <c r="F109" s="17">
        <f t="shared" si="28"/>
        <v>0</v>
      </c>
      <c r="G109" s="11" t="str">
        <f t="shared" si="22"/>
        <v>-</v>
      </c>
      <c r="H109" s="17">
        <f t="shared" si="27"/>
        <v>0</v>
      </c>
      <c r="I109" s="11" t="str">
        <f t="shared" si="23"/>
        <v>-</v>
      </c>
      <c r="J109" s="17">
        <f t="shared" si="24"/>
        <v>0</v>
      </c>
      <c r="K109" s="11" t="str">
        <f t="shared" si="25"/>
        <v>-</v>
      </c>
      <c r="L109" s="29" t="s">
        <v>421</v>
      </c>
    </row>
    <row r="110" spans="1:12" ht="48.6" customHeight="1" outlineLevel="3" x14ac:dyDescent="0.2">
      <c r="A110" s="3" t="s">
        <v>156</v>
      </c>
      <c r="B110" s="5" t="s">
        <v>157</v>
      </c>
      <c r="C110" s="17">
        <v>16600000</v>
      </c>
      <c r="D110" s="17">
        <v>11772000</v>
      </c>
      <c r="E110" s="17">
        <v>11773102.43</v>
      </c>
      <c r="F110" s="17">
        <f t="shared" si="28"/>
        <v>-4828000</v>
      </c>
      <c r="G110" s="11">
        <f t="shared" si="22"/>
        <v>70.9156626506024</v>
      </c>
      <c r="H110" s="17">
        <f t="shared" si="27"/>
        <v>-4826897.57</v>
      </c>
      <c r="I110" s="11">
        <f t="shared" si="23"/>
        <v>70.922303795180724</v>
      </c>
      <c r="J110" s="17">
        <f t="shared" si="24"/>
        <v>1102.429999999702</v>
      </c>
      <c r="K110" s="11">
        <f t="shared" si="25"/>
        <v>100.00936484879375</v>
      </c>
      <c r="L110" s="29" t="s">
        <v>421</v>
      </c>
    </row>
    <row r="111" spans="1:12" ht="48" outlineLevel="3" x14ac:dyDescent="0.2">
      <c r="A111" s="3" t="s">
        <v>210</v>
      </c>
      <c r="B111" s="5" t="s">
        <v>211</v>
      </c>
      <c r="C111" s="17">
        <v>3700000</v>
      </c>
      <c r="D111" s="17">
        <v>8828000</v>
      </c>
      <c r="E111" s="17">
        <v>14470474.9</v>
      </c>
      <c r="F111" s="17">
        <f t="shared" si="28"/>
        <v>5128000</v>
      </c>
      <c r="G111" s="11">
        <f t="shared" si="22"/>
        <v>238.59459459459461</v>
      </c>
      <c r="H111" s="17">
        <f t="shared" si="27"/>
        <v>10770474.9</v>
      </c>
      <c r="I111" s="11">
        <f t="shared" si="23"/>
        <v>391.09391621621626</v>
      </c>
      <c r="J111" s="17">
        <f t="shared" si="24"/>
        <v>5642474.9000000004</v>
      </c>
      <c r="K111" s="11">
        <f t="shared" si="25"/>
        <v>163.91566492976892</v>
      </c>
      <c r="L111" s="29" t="s">
        <v>421</v>
      </c>
    </row>
    <row r="112" spans="1:12" s="2" customFormat="1" ht="24" outlineLevel="1" x14ac:dyDescent="0.2">
      <c r="A112" s="19" t="s">
        <v>110</v>
      </c>
      <c r="B112" s="4" t="s">
        <v>376</v>
      </c>
      <c r="C112" s="16">
        <f>C113</f>
        <v>0</v>
      </c>
      <c r="D112" s="16">
        <f t="shared" ref="D112:E112" si="38">D113</f>
        <v>5973315.4299999997</v>
      </c>
      <c r="E112" s="16">
        <f t="shared" si="38"/>
        <v>6003708.04</v>
      </c>
      <c r="F112" s="16">
        <f t="shared" si="28"/>
        <v>5973315.4299999997</v>
      </c>
      <c r="G112" s="9" t="str">
        <f t="shared" si="22"/>
        <v>-</v>
      </c>
      <c r="H112" s="16">
        <f t="shared" si="27"/>
        <v>6003708.04</v>
      </c>
      <c r="I112" s="9" t="str">
        <f t="shared" si="23"/>
        <v>-</v>
      </c>
      <c r="J112" s="16">
        <f t="shared" si="24"/>
        <v>30392.610000000335</v>
      </c>
      <c r="K112" s="9">
        <f t="shared" si="25"/>
        <v>100.5088063799102</v>
      </c>
      <c r="L112" s="29"/>
    </row>
    <row r="113" spans="1:12" s="2" customFormat="1" ht="14.25" outlineLevel="2" x14ac:dyDescent="0.2">
      <c r="A113" s="19" t="s">
        <v>111</v>
      </c>
      <c r="B113" s="4" t="s">
        <v>112</v>
      </c>
      <c r="C113" s="16">
        <f>C114</f>
        <v>0</v>
      </c>
      <c r="D113" s="16">
        <f t="shared" ref="D113:E113" si="39">D114</f>
        <v>5973315.4299999997</v>
      </c>
      <c r="E113" s="16">
        <f t="shared" si="39"/>
        <v>6003708.04</v>
      </c>
      <c r="F113" s="16">
        <f t="shared" si="28"/>
        <v>5973315.4299999997</v>
      </c>
      <c r="G113" s="9" t="str">
        <f t="shared" si="22"/>
        <v>-</v>
      </c>
      <c r="H113" s="16">
        <f t="shared" si="27"/>
        <v>6003708.04</v>
      </c>
      <c r="I113" s="9" t="str">
        <f t="shared" si="23"/>
        <v>-</v>
      </c>
      <c r="J113" s="16">
        <f t="shared" si="24"/>
        <v>30392.610000000335</v>
      </c>
      <c r="K113" s="9">
        <f t="shared" si="25"/>
        <v>100.5088063799102</v>
      </c>
      <c r="L113" s="29"/>
    </row>
    <row r="114" spans="1:12" ht="24.2" customHeight="1" outlineLevel="3" x14ac:dyDescent="0.2">
      <c r="A114" s="3" t="s">
        <v>113</v>
      </c>
      <c r="B114" s="5" t="s">
        <v>114</v>
      </c>
      <c r="C114" s="17">
        <v>0</v>
      </c>
      <c r="D114" s="17">
        <v>5973315.4299999997</v>
      </c>
      <c r="E114" s="17">
        <v>6003708.04</v>
      </c>
      <c r="F114" s="17">
        <f t="shared" si="28"/>
        <v>5973315.4299999997</v>
      </c>
      <c r="G114" s="11" t="str">
        <f t="shared" si="22"/>
        <v>-</v>
      </c>
      <c r="H114" s="17">
        <f t="shared" si="27"/>
        <v>6003708.04</v>
      </c>
      <c r="I114" s="11" t="str">
        <f t="shared" si="23"/>
        <v>-</v>
      </c>
      <c r="J114" s="17">
        <f t="shared" si="24"/>
        <v>30392.610000000335</v>
      </c>
      <c r="K114" s="11">
        <f t="shared" si="25"/>
        <v>100.5088063799102</v>
      </c>
      <c r="L114" s="29" t="s">
        <v>346</v>
      </c>
    </row>
    <row r="115" spans="1:12" s="2" customFormat="1" ht="24.2" customHeight="1" outlineLevel="1" x14ac:dyDescent="0.2">
      <c r="A115" s="19" t="s">
        <v>115</v>
      </c>
      <c r="B115" s="4" t="s">
        <v>116</v>
      </c>
      <c r="C115" s="16">
        <f>C116+C119</f>
        <v>6000000</v>
      </c>
      <c r="D115" s="16">
        <f t="shared" ref="D115:E115" si="40">D116+D119</f>
        <v>29280615.580000002</v>
      </c>
      <c r="E115" s="16">
        <f t="shared" si="40"/>
        <v>24623016.460000001</v>
      </c>
      <c r="F115" s="16">
        <f t="shared" si="28"/>
        <v>23280615.580000002</v>
      </c>
      <c r="G115" s="9">
        <f t="shared" si="22"/>
        <v>488.01025966666668</v>
      </c>
      <c r="H115" s="16">
        <f t="shared" si="27"/>
        <v>18623016.460000001</v>
      </c>
      <c r="I115" s="9">
        <f t="shared" si="23"/>
        <v>410.38360766666671</v>
      </c>
      <c r="J115" s="16">
        <f t="shared" si="24"/>
        <v>-4657599.120000001</v>
      </c>
      <c r="K115" s="9">
        <f t="shared" si="25"/>
        <v>84.093233602706931</v>
      </c>
      <c r="L115" s="29"/>
    </row>
    <row r="116" spans="1:12" s="2" customFormat="1" ht="72" outlineLevel="2" x14ac:dyDescent="0.2">
      <c r="A116" s="19" t="s">
        <v>117</v>
      </c>
      <c r="B116" s="32" t="s">
        <v>118</v>
      </c>
      <c r="C116" s="16">
        <f>C117+C118</f>
        <v>3000000</v>
      </c>
      <c r="D116" s="16">
        <f t="shared" ref="D116:E116" si="41">D117+D118</f>
        <v>17425309.530000001</v>
      </c>
      <c r="E116" s="16">
        <f t="shared" si="41"/>
        <v>12136583.76</v>
      </c>
      <c r="F116" s="16">
        <f t="shared" si="28"/>
        <v>14425309.530000001</v>
      </c>
      <c r="G116" s="9">
        <f t="shared" si="22"/>
        <v>580.84365100000014</v>
      </c>
      <c r="H116" s="16">
        <f t="shared" si="27"/>
        <v>9136583.7599999998</v>
      </c>
      <c r="I116" s="9">
        <f t="shared" si="23"/>
        <v>404.55279199999995</v>
      </c>
      <c r="J116" s="16">
        <f t="shared" si="24"/>
        <v>-5288725.7700000014</v>
      </c>
      <c r="K116" s="9">
        <f t="shared" si="25"/>
        <v>69.649171735545053</v>
      </c>
      <c r="L116" s="29"/>
    </row>
    <row r="117" spans="1:12" ht="72" outlineLevel="3" x14ac:dyDescent="0.2">
      <c r="A117" s="3" t="s">
        <v>119</v>
      </c>
      <c r="B117" s="28" t="s">
        <v>120</v>
      </c>
      <c r="C117" s="17">
        <v>3000000</v>
      </c>
      <c r="D117" s="17">
        <v>17194309.530000001</v>
      </c>
      <c r="E117" s="17">
        <v>11906044.76</v>
      </c>
      <c r="F117" s="17">
        <f t="shared" si="28"/>
        <v>14194309.530000001</v>
      </c>
      <c r="G117" s="11">
        <f t="shared" si="22"/>
        <v>573.14365099999998</v>
      </c>
      <c r="H117" s="17">
        <f t="shared" si="27"/>
        <v>8906044.7599999998</v>
      </c>
      <c r="I117" s="11">
        <f t="shared" si="23"/>
        <v>396.86815866666666</v>
      </c>
      <c r="J117" s="17">
        <f t="shared" si="24"/>
        <v>-5288264.7700000014</v>
      </c>
      <c r="K117" s="11">
        <f t="shared" si="25"/>
        <v>69.244099271487286</v>
      </c>
      <c r="L117" s="29" t="s">
        <v>465</v>
      </c>
    </row>
    <row r="118" spans="1:12" s="2" customFormat="1" ht="72" outlineLevel="3" x14ac:dyDescent="0.2">
      <c r="A118" s="3" t="s">
        <v>121</v>
      </c>
      <c r="B118" s="28" t="s">
        <v>122</v>
      </c>
      <c r="C118" s="17">
        <v>0</v>
      </c>
      <c r="D118" s="17">
        <v>231000</v>
      </c>
      <c r="E118" s="17">
        <v>230539</v>
      </c>
      <c r="F118" s="17">
        <f t="shared" si="28"/>
        <v>231000</v>
      </c>
      <c r="G118" s="11" t="str">
        <f t="shared" si="22"/>
        <v>-</v>
      </c>
      <c r="H118" s="17">
        <f t="shared" si="27"/>
        <v>230539</v>
      </c>
      <c r="I118" s="11" t="str">
        <f t="shared" si="23"/>
        <v>-</v>
      </c>
      <c r="J118" s="17">
        <f t="shared" si="24"/>
        <v>-461</v>
      </c>
      <c r="K118" s="11">
        <f t="shared" si="25"/>
        <v>99.800432900432895</v>
      </c>
      <c r="L118" s="29" t="s">
        <v>465</v>
      </c>
    </row>
    <row r="119" spans="1:12" s="2" customFormat="1" ht="36" outlineLevel="2" x14ac:dyDescent="0.2">
      <c r="A119" s="19" t="s">
        <v>123</v>
      </c>
      <c r="B119" s="4" t="s">
        <v>124</v>
      </c>
      <c r="C119" s="16">
        <f>C120</f>
        <v>3000000</v>
      </c>
      <c r="D119" s="16">
        <f t="shared" ref="D119:E119" si="42">D120</f>
        <v>11855306.050000001</v>
      </c>
      <c r="E119" s="16">
        <f t="shared" si="42"/>
        <v>12486432.699999999</v>
      </c>
      <c r="F119" s="16">
        <f t="shared" si="28"/>
        <v>8855306.0500000007</v>
      </c>
      <c r="G119" s="9">
        <f t="shared" si="22"/>
        <v>395.17686833333335</v>
      </c>
      <c r="H119" s="16">
        <f t="shared" si="27"/>
        <v>9486432.6999999993</v>
      </c>
      <c r="I119" s="9">
        <f t="shared" si="23"/>
        <v>416.21442333333329</v>
      </c>
      <c r="J119" s="16">
        <f t="shared" si="24"/>
        <v>631126.64999999851</v>
      </c>
      <c r="K119" s="9">
        <f t="shared" si="25"/>
        <v>105.32357956292489</v>
      </c>
      <c r="L119" s="29"/>
    </row>
    <row r="120" spans="1:12" s="2" customFormat="1" ht="38.25" outlineLevel="3" x14ac:dyDescent="0.2">
      <c r="A120" s="3" t="s">
        <v>125</v>
      </c>
      <c r="B120" s="5" t="s">
        <v>126</v>
      </c>
      <c r="C120" s="17">
        <v>3000000</v>
      </c>
      <c r="D120" s="17">
        <v>11855306.050000001</v>
      </c>
      <c r="E120" s="17">
        <v>12486432.699999999</v>
      </c>
      <c r="F120" s="17">
        <f t="shared" si="28"/>
        <v>8855306.0500000007</v>
      </c>
      <c r="G120" s="11">
        <f t="shared" si="22"/>
        <v>395.17686833333335</v>
      </c>
      <c r="H120" s="17">
        <f t="shared" si="27"/>
        <v>9486432.6999999993</v>
      </c>
      <c r="I120" s="11">
        <f t="shared" si="23"/>
        <v>416.21442333333329</v>
      </c>
      <c r="J120" s="17">
        <f t="shared" si="24"/>
        <v>631126.64999999851</v>
      </c>
      <c r="K120" s="11">
        <f t="shared" si="25"/>
        <v>105.32357956292489</v>
      </c>
      <c r="L120" s="29" t="s">
        <v>347</v>
      </c>
    </row>
    <row r="121" spans="1:12" s="2" customFormat="1" ht="14.25" outlineLevel="1" x14ac:dyDescent="0.2">
      <c r="A121" s="19" t="s">
        <v>127</v>
      </c>
      <c r="B121" s="4" t="s">
        <v>128</v>
      </c>
      <c r="C121" s="16">
        <f>C122+C172+C174+C177+C181</f>
        <v>7911650</v>
      </c>
      <c r="D121" s="16">
        <f>D122+D172+D174+D177+D181</f>
        <v>46646363.329999998</v>
      </c>
      <c r="E121" s="16">
        <f>E122+E172+E174+E177+E181</f>
        <v>81775182.620000005</v>
      </c>
      <c r="F121" s="16">
        <f t="shared" si="28"/>
        <v>38734713.329999998</v>
      </c>
      <c r="G121" s="9">
        <f t="shared" si="22"/>
        <v>589.59083541359894</v>
      </c>
      <c r="H121" s="16">
        <f t="shared" si="27"/>
        <v>73863532.620000005</v>
      </c>
      <c r="I121" s="9">
        <f t="shared" si="23"/>
        <v>1033.604654149261</v>
      </c>
      <c r="J121" s="16">
        <f t="shared" si="24"/>
        <v>35128819.290000007</v>
      </c>
      <c r="K121" s="9">
        <f t="shared" si="25"/>
        <v>175.30880605092608</v>
      </c>
      <c r="L121" s="29"/>
    </row>
    <row r="122" spans="1:12" s="2" customFormat="1" ht="36" outlineLevel="2" x14ac:dyDescent="0.2">
      <c r="A122" s="19" t="s">
        <v>226</v>
      </c>
      <c r="B122" s="4" t="s">
        <v>227</v>
      </c>
      <c r="C122" s="16">
        <f>SUM(C123:C171)</f>
        <v>3301650</v>
      </c>
      <c r="D122" s="16">
        <f>SUM(D123:D171)</f>
        <v>3856304.62</v>
      </c>
      <c r="E122" s="16">
        <f>SUM(E123:E171)</f>
        <v>4116082.0399999996</v>
      </c>
      <c r="F122" s="16">
        <f t="shared" si="28"/>
        <v>554654.62000000011</v>
      </c>
      <c r="G122" s="9">
        <f t="shared" si="22"/>
        <v>116.79931609952601</v>
      </c>
      <c r="H122" s="16">
        <f t="shared" si="27"/>
        <v>814432.03999999957</v>
      </c>
      <c r="I122" s="9">
        <f t="shared" si="23"/>
        <v>124.6674250753411</v>
      </c>
      <c r="J122" s="16">
        <f t="shared" si="24"/>
        <v>259777.41999999946</v>
      </c>
      <c r="K122" s="9">
        <f t="shared" si="25"/>
        <v>106.73643411499995</v>
      </c>
      <c r="L122" s="29"/>
    </row>
    <row r="123" spans="1:12" ht="108" outlineLevel="3" x14ac:dyDescent="0.2">
      <c r="A123" s="3" t="s">
        <v>249</v>
      </c>
      <c r="B123" s="28" t="s">
        <v>250</v>
      </c>
      <c r="C123" s="17">
        <v>30300</v>
      </c>
      <c r="D123" s="17">
        <v>0</v>
      </c>
      <c r="E123" s="17">
        <v>0</v>
      </c>
      <c r="F123" s="17">
        <f t="shared" si="28"/>
        <v>-30300</v>
      </c>
      <c r="G123" s="11">
        <f t="shared" si="22"/>
        <v>0</v>
      </c>
      <c r="H123" s="17">
        <f t="shared" si="27"/>
        <v>-30300</v>
      </c>
      <c r="I123" s="11">
        <f t="shared" si="23"/>
        <v>0</v>
      </c>
      <c r="J123" s="17">
        <f t="shared" si="24"/>
        <v>0</v>
      </c>
      <c r="K123" s="11" t="str">
        <f t="shared" si="25"/>
        <v>-</v>
      </c>
      <c r="L123" s="29" t="s">
        <v>422</v>
      </c>
    </row>
    <row r="124" spans="1:12" ht="108" outlineLevel="3" x14ac:dyDescent="0.2">
      <c r="A124" s="3" t="s">
        <v>329</v>
      </c>
      <c r="B124" s="28" t="s">
        <v>377</v>
      </c>
      <c r="C124" s="17">
        <v>0</v>
      </c>
      <c r="D124" s="17">
        <v>3760.1</v>
      </c>
      <c r="E124" s="17">
        <v>5230.1000000000004</v>
      </c>
      <c r="F124" s="17">
        <f t="shared" si="28"/>
        <v>3760.1</v>
      </c>
      <c r="G124" s="11" t="str">
        <f t="shared" si="22"/>
        <v>-</v>
      </c>
      <c r="H124" s="17">
        <f t="shared" si="27"/>
        <v>5230.1000000000004</v>
      </c>
      <c r="I124" s="11" t="str">
        <f t="shared" si="23"/>
        <v>-</v>
      </c>
      <c r="J124" s="17">
        <f t="shared" si="24"/>
        <v>1470.0000000000005</v>
      </c>
      <c r="K124" s="11">
        <f t="shared" si="25"/>
        <v>139.09470492806045</v>
      </c>
      <c r="L124" s="29" t="s">
        <v>422</v>
      </c>
    </row>
    <row r="125" spans="1:12" ht="96.75" customHeight="1" outlineLevel="3" x14ac:dyDescent="0.2">
      <c r="A125" s="3" t="s">
        <v>427</v>
      </c>
      <c r="B125" s="28" t="s">
        <v>431</v>
      </c>
      <c r="C125" s="17">
        <v>1200</v>
      </c>
      <c r="D125" s="17">
        <v>0</v>
      </c>
      <c r="E125" s="17">
        <v>0</v>
      </c>
      <c r="F125" s="17"/>
      <c r="G125" s="11"/>
      <c r="H125" s="17"/>
      <c r="I125" s="11"/>
      <c r="J125" s="17"/>
      <c r="K125" s="11"/>
      <c r="L125" s="29" t="s">
        <v>422</v>
      </c>
    </row>
    <row r="126" spans="1:12" s="2" customFormat="1" ht="108" outlineLevel="3" x14ac:dyDescent="0.2">
      <c r="A126" s="3" t="s">
        <v>378</v>
      </c>
      <c r="B126" s="28" t="s">
        <v>379</v>
      </c>
      <c r="C126" s="17">
        <v>6000</v>
      </c>
      <c r="D126" s="17">
        <v>0</v>
      </c>
      <c r="E126" s="17">
        <v>0</v>
      </c>
      <c r="F126" s="17">
        <f t="shared" si="28"/>
        <v>-6000</v>
      </c>
      <c r="G126" s="11">
        <f t="shared" si="22"/>
        <v>0</v>
      </c>
      <c r="H126" s="17">
        <f t="shared" si="27"/>
        <v>-6000</v>
      </c>
      <c r="I126" s="11">
        <f t="shared" si="23"/>
        <v>0</v>
      </c>
      <c r="J126" s="17">
        <f t="shared" si="24"/>
        <v>0</v>
      </c>
      <c r="K126" s="11" t="str">
        <f t="shared" si="25"/>
        <v>-</v>
      </c>
      <c r="L126" s="29" t="s">
        <v>422</v>
      </c>
    </row>
    <row r="127" spans="1:12" s="2" customFormat="1" ht="96" outlineLevel="3" x14ac:dyDescent="0.2">
      <c r="A127" s="3" t="s">
        <v>330</v>
      </c>
      <c r="B127" s="28" t="s">
        <v>331</v>
      </c>
      <c r="C127" s="17">
        <v>9300</v>
      </c>
      <c r="D127" s="17">
        <v>7000</v>
      </c>
      <c r="E127" s="17">
        <v>7000</v>
      </c>
      <c r="F127" s="17">
        <f t="shared" si="28"/>
        <v>-2300</v>
      </c>
      <c r="G127" s="11">
        <f t="shared" si="22"/>
        <v>75.268817204301072</v>
      </c>
      <c r="H127" s="17">
        <f t="shared" si="27"/>
        <v>-2300</v>
      </c>
      <c r="I127" s="11">
        <f t="shared" si="23"/>
        <v>75.268817204301072</v>
      </c>
      <c r="J127" s="17">
        <f t="shared" si="24"/>
        <v>0</v>
      </c>
      <c r="K127" s="11">
        <f t="shared" si="25"/>
        <v>100</v>
      </c>
      <c r="L127" s="29" t="s">
        <v>422</v>
      </c>
    </row>
    <row r="128" spans="1:12" ht="72" outlineLevel="3" x14ac:dyDescent="0.2">
      <c r="A128" s="3" t="s">
        <v>251</v>
      </c>
      <c r="B128" s="28" t="s">
        <v>380</v>
      </c>
      <c r="C128" s="17">
        <v>11200</v>
      </c>
      <c r="D128" s="17">
        <v>53200</v>
      </c>
      <c r="E128" s="17">
        <v>61600</v>
      </c>
      <c r="F128" s="17">
        <f t="shared" si="28"/>
        <v>42000</v>
      </c>
      <c r="G128" s="11">
        <f t="shared" si="22"/>
        <v>475</v>
      </c>
      <c r="H128" s="17">
        <f t="shared" si="27"/>
        <v>50400</v>
      </c>
      <c r="I128" s="11">
        <f t="shared" si="23"/>
        <v>550</v>
      </c>
      <c r="J128" s="17">
        <f t="shared" si="24"/>
        <v>8400</v>
      </c>
      <c r="K128" s="11">
        <f t="shared" si="25"/>
        <v>115.78947368421053</v>
      </c>
      <c r="L128" s="29" t="s">
        <v>422</v>
      </c>
    </row>
    <row r="129" spans="1:12" s="2" customFormat="1" ht="156" outlineLevel="3" x14ac:dyDescent="0.2">
      <c r="A129" s="3" t="s">
        <v>252</v>
      </c>
      <c r="B129" s="28" t="s">
        <v>253</v>
      </c>
      <c r="C129" s="17">
        <v>5800</v>
      </c>
      <c r="D129" s="17">
        <v>3150</v>
      </c>
      <c r="E129" s="17">
        <v>3150</v>
      </c>
      <c r="F129" s="17">
        <f t="shared" si="28"/>
        <v>-2650</v>
      </c>
      <c r="G129" s="11">
        <f t="shared" si="22"/>
        <v>54.310344827586206</v>
      </c>
      <c r="H129" s="17">
        <f t="shared" si="27"/>
        <v>-2650</v>
      </c>
      <c r="I129" s="11">
        <f t="shared" si="23"/>
        <v>54.310344827586206</v>
      </c>
      <c r="J129" s="17">
        <f t="shared" si="24"/>
        <v>0</v>
      </c>
      <c r="K129" s="11">
        <f t="shared" si="25"/>
        <v>100</v>
      </c>
      <c r="L129" s="29" t="s">
        <v>422</v>
      </c>
    </row>
    <row r="130" spans="1:12" s="2" customFormat="1" ht="132" outlineLevel="3" x14ac:dyDescent="0.2">
      <c r="A130" s="3" t="s">
        <v>254</v>
      </c>
      <c r="B130" s="28" t="s">
        <v>381</v>
      </c>
      <c r="C130" s="17">
        <v>35800</v>
      </c>
      <c r="D130" s="17">
        <v>2537.58</v>
      </c>
      <c r="E130" s="17">
        <v>5210.68</v>
      </c>
      <c r="F130" s="17">
        <f t="shared" si="28"/>
        <v>-33262.42</v>
      </c>
      <c r="G130" s="11">
        <f t="shared" si="22"/>
        <v>7.0882122905027938</v>
      </c>
      <c r="H130" s="17">
        <f t="shared" si="27"/>
        <v>-30589.32</v>
      </c>
      <c r="I130" s="11">
        <f t="shared" si="23"/>
        <v>14.554972067039106</v>
      </c>
      <c r="J130" s="17">
        <f t="shared" si="24"/>
        <v>2673.1000000000004</v>
      </c>
      <c r="K130" s="11">
        <f t="shared" si="25"/>
        <v>205.34052128405804</v>
      </c>
      <c r="L130" s="29" t="s">
        <v>422</v>
      </c>
    </row>
    <row r="131" spans="1:12" s="2" customFormat="1" ht="168" outlineLevel="3" x14ac:dyDescent="0.2">
      <c r="A131" s="3" t="s">
        <v>255</v>
      </c>
      <c r="B131" s="28" t="s">
        <v>419</v>
      </c>
      <c r="C131" s="17">
        <v>3100</v>
      </c>
      <c r="D131" s="17">
        <v>0</v>
      </c>
      <c r="E131" s="17">
        <v>0</v>
      </c>
      <c r="F131" s="17">
        <f t="shared" si="28"/>
        <v>-3100</v>
      </c>
      <c r="G131" s="11">
        <f t="shared" si="22"/>
        <v>0</v>
      </c>
      <c r="H131" s="17">
        <f t="shared" si="27"/>
        <v>-3100</v>
      </c>
      <c r="I131" s="11">
        <f t="shared" si="23"/>
        <v>0</v>
      </c>
      <c r="J131" s="17">
        <f t="shared" si="24"/>
        <v>0</v>
      </c>
      <c r="K131" s="11" t="str">
        <f t="shared" si="25"/>
        <v>-</v>
      </c>
      <c r="L131" s="29" t="s">
        <v>422</v>
      </c>
    </row>
    <row r="132" spans="1:12" ht="96" outlineLevel="3" x14ac:dyDescent="0.2">
      <c r="A132" s="3" t="s">
        <v>256</v>
      </c>
      <c r="B132" s="28" t="s">
        <v>257</v>
      </c>
      <c r="C132" s="17">
        <v>103500</v>
      </c>
      <c r="D132" s="17">
        <v>58539.11</v>
      </c>
      <c r="E132" s="17">
        <v>54162.2</v>
      </c>
      <c r="F132" s="17">
        <f t="shared" si="28"/>
        <v>-44960.89</v>
      </c>
      <c r="G132" s="11">
        <f t="shared" si="22"/>
        <v>56.559526570048313</v>
      </c>
      <c r="H132" s="17">
        <f t="shared" si="27"/>
        <v>-49337.8</v>
      </c>
      <c r="I132" s="11">
        <f t="shared" si="23"/>
        <v>52.330628019323669</v>
      </c>
      <c r="J132" s="17">
        <f t="shared" si="24"/>
        <v>-4376.9100000000035</v>
      </c>
      <c r="K132" s="11">
        <f t="shared" si="25"/>
        <v>92.523101222413516</v>
      </c>
      <c r="L132" s="29" t="s">
        <v>422</v>
      </c>
    </row>
    <row r="133" spans="1:12" ht="96" outlineLevel="3" x14ac:dyDescent="0.2">
      <c r="A133" s="3" t="s">
        <v>258</v>
      </c>
      <c r="B133" s="28" t="s">
        <v>382</v>
      </c>
      <c r="C133" s="17">
        <v>1400</v>
      </c>
      <c r="D133" s="17">
        <v>100430.56</v>
      </c>
      <c r="E133" s="17">
        <v>114780.56</v>
      </c>
      <c r="F133" s="17">
        <f t="shared" si="28"/>
        <v>99030.56</v>
      </c>
      <c r="G133" s="11">
        <f t="shared" si="22"/>
        <v>7173.6114285714284</v>
      </c>
      <c r="H133" s="17">
        <f t="shared" si="27"/>
        <v>113380.56</v>
      </c>
      <c r="I133" s="11">
        <f t="shared" si="23"/>
        <v>8198.6114285714284</v>
      </c>
      <c r="J133" s="17">
        <f t="shared" si="24"/>
        <v>14350</v>
      </c>
      <c r="K133" s="11">
        <f t="shared" si="25"/>
        <v>114.28847952256764</v>
      </c>
      <c r="L133" s="29" t="s">
        <v>422</v>
      </c>
    </row>
    <row r="134" spans="1:12" ht="84" outlineLevel="3" x14ac:dyDescent="0.2">
      <c r="A134" s="3" t="s">
        <v>332</v>
      </c>
      <c r="B134" s="28" t="s">
        <v>333</v>
      </c>
      <c r="C134" s="17">
        <v>0</v>
      </c>
      <c r="D134" s="17">
        <v>560</v>
      </c>
      <c r="E134" s="17">
        <v>910</v>
      </c>
      <c r="F134" s="17">
        <f t="shared" si="28"/>
        <v>560</v>
      </c>
      <c r="G134" s="11" t="str">
        <f t="shared" si="22"/>
        <v>-</v>
      </c>
      <c r="H134" s="17">
        <f t="shared" si="27"/>
        <v>910</v>
      </c>
      <c r="I134" s="11" t="str">
        <f t="shared" si="23"/>
        <v>-</v>
      </c>
      <c r="J134" s="17">
        <f t="shared" si="24"/>
        <v>350</v>
      </c>
      <c r="K134" s="11">
        <f t="shared" si="25"/>
        <v>162.5</v>
      </c>
      <c r="L134" s="29" t="s">
        <v>422</v>
      </c>
    </row>
    <row r="135" spans="1:12" ht="72" outlineLevel="3" x14ac:dyDescent="0.2">
      <c r="A135" s="3" t="s">
        <v>259</v>
      </c>
      <c r="B135" s="28" t="s">
        <v>260</v>
      </c>
      <c r="C135" s="17">
        <v>3800</v>
      </c>
      <c r="D135" s="17">
        <v>210.06</v>
      </c>
      <c r="E135" s="17">
        <v>210.06</v>
      </c>
      <c r="F135" s="17">
        <f t="shared" si="28"/>
        <v>-3589.94</v>
      </c>
      <c r="G135" s="11">
        <f t="shared" si="22"/>
        <v>5.5278947368421054</v>
      </c>
      <c r="H135" s="17">
        <f t="shared" si="27"/>
        <v>-3589.94</v>
      </c>
      <c r="I135" s="11">
        <f t="shared" si="23"/>
        <v>5.5278947368421054</v>
      </c>
      <c r="J135" s="17">
        <f t="shared" si="24"/>
        <v>0</v>
      </c>
      <c r="K135" s="11">
        <f t="shared" si="25"/>
        <v>100</v>
      </c>
      <c r="L135" s="29" t="s">
        <v>422</v>
      </c>
    </row>
    <row r="136" spans="1:12" ht="72" outlineLevel="3" x14ac:dyDescent="0.2">
      <c r="A136" s="3" t="s">
        <v>261</v>
      </c>
      <c r="B136" s="28" t="s">
        <v>262</v>
      </c>
      <c r="C136" s="17">
        <v>70700</v>
      </c>
      <c r="D136" s="17">
        <v>1558450.95</v>
      </c>
      <c r="E136" s="17">
        <v>1683625.34</v>
      </c>
      <c r="F136" s="17">
        <f t="shared" si="28"/>
        <v>1487750.95</v>
      </c>
      <c r="G136" s="11">
        <f t="shared" si="22"/>
        <v>2204.3153465346536</v>
      </c>
      <c r="H136" s="17">
        <f t="shared" si="27"/>
        <v>1612925.34</v>
      </c>
      <c r="I136" s="11">
        <f t="shared" si="23"/>
        <v>2381.3654031117399</v>
      </c>
      <c r="J136" s="17">
        <f t="shared" si="24"/>
        <v>125174.39000000013</v>
      </c>
      <c r="K136" s="11">
        <f t="shared" si="25"/>
        <v>108.03197495564427</v>
      </c>
      <c r="L136" s="29" t="s">
        <v>422</v>
      </c>
    </row>
    <row r="137" spans="1:12" ht="60" hidden="1" outlineLevel="3" x14ac:dyDescent="0.2">
      <c r="A137" s="3" t="s">
        <v>263</v>
      </c>
      <c r="B137" s="28" t="s">
        <v>264</v>
      </c>
      <c r="C137" s="17">
        <v>0</v>
      </c>
      <c r="D137" s="17">
        <v>0</v>
      </c>
      <c r="E137" s="17">
        <v>0</v>
      </c>
      <c r="F137" s="17">
        <f t="shared" si="28"/>
        <v>0</v>
      </c>
      <c r="G137" s="11" t="str">
        <f t="shared" si="22"/>
        <v>-</v>
      </c>
      <c r="H137" s="17">
        <f t="shared" si="27"/>
        <v>0</v>
      </c>
      <c r="I137" s="11" t="str">
        <f t="shared" si="23"/>
        <v>-</v>
      </c>
      <c r="J137" s="17">
        <f t="shared" si="24"/>
        <v>0</v>
      </c>
      <c r="K137" s="11" t="str">
        <f t="shared" si="25"/>
        <v>-</v>
      </c>
      <c r="L137" s="29" t="s">
        <v>422</v>
      </c>
    </row>
    <row r="138" spans="1:12" ht="108" outlineLevel="3" x14ac:dyDescent="0.2">
      <c r="A138" s="3" t="s">
        <v>334</v>
      </c>
      <c r="B138" s="28" t="s">
        <v>420</v>
      </c>
      <c r="C138" s="17">
        <v>1000</v>
      </c>
      <c r="D138" s="17">
        <v>1000</v>
      </c>
      <c r="E138" s="17">
        <v>0</v>
      </c>
      <c r="F138" s="17">
        <f t="shared" si="28"/>
        <v>0</v>
      </c>
      <c r="G138" s="11">
        <f t="shared" si="22"/>
        <v>100</v>
      </c>
      <c r="H138" s="17">
        <f>E138-C138</f>
        <v>-1000</v>
      </c>
      <c r="I138" s="11">
        <f t="shared" si="23"/>
        <v>0</v>
      </c>
      <c r="J138" s="17">
        <f t="shared" si="24"/>
        <v>-1000</v>
      </c>
      <c r="K138" s="11">
        <f>IFERROR(E138/D138*100,"-")</f>
        <v>0</v>
      </c>
      <c r="L138" s="29" t="s">
        <v>422</v>
      </c>
    </row>
    <row r="139" spans="1:12" ht="108" outlineLevel="3" x14ac:dyDescent="0.2">
      <c r="A139" s="3" t="s">
        <v>383</v>
      </c>
      <c r="B139" s="28" t="s">
        <v>384</v>
      </c>
      <c r="C139" s="17">
        <v>2800</v>
      </c>
      <c r="D139" s="17">
        <v>2800</v>
      </c>
      <c r="E139" s="17">
        <v>1400</v>
      </c>
      <c r="F139" s="17">
        <f t="shared" si="28"/>
        <v>0</v>
      </c>
      <c r="G139" s="11">
        <f t="shared" si="22"/>
        <v>100</v>
      </c>
      <c r="H139" s="17">
        <f>E139-C139</f>
        <v>-1400</v>
      </c>
      <c r="I139" s="11">
        <f t="shared" si="23"/>
        <v>50</v>
      </c>
      <c r="J139" s="17">
        <f t="shared" si="24"/>
        <v>-1400</v>
      </c>
      <c r="K139" s="11">
        <f t="shared" ref="K139:K208" si="43">IFERROR(E139/D139*100,"-")</f>
        <v>50</v>
      </c>
      <c r="L139" s="29" t="s">
        <v>422</v>
      </c>
    </row>
    <row r="140" spans="1:12" ht="112.5" customHeight="1" outlineLevel="3" x14ac:dyDescent="0.2">
      <c r="A140" s="3" t="s">
        <v>428</v>
      </c>
      <c r="B140" s="28" t="s">
        <v>440</v>
      </c>
      <c r="C140" s="17">
        <v>3200</v>
      </c>
      <c r="D140" s="17">
        <v>3200</v>
      </c>
      <c r="E140" s="17">
        <v>0</v>
      </c>
      <c r="F140" s="17">
        <f t="shared" si="28"/>
        <v>0</v>
      </c>
      <c r="G140" s="11">
        <f t="shared" si="22"/>
        <v>100</v>
      </c>
      <c r="H140" s="17">
        <f>E140-C140</f>
        <v>-3200</v>
      </c>
      <c r="I140" s="11">
        <f t="shared" si="23"/>
        <v>0</v>
      </c>
      <c r="J140" s="17">
        <f t="shared" si="24"/>
        <v>-3200</v>
      </c>
      <c r="K140" s="11">
        <f t="shared" si="43"/>
        <v>0</v>
      </c>
      <c r="L140" s="29" t="s">
        <v>422</v>
      </c>
    </row>
    <row r="141" spans="1:12" ht="83.25" customHeight="1" outlineLevel="3" x14ac:dyDescent="0.2">
      <c r="A141" s="3" t="s">
        <v>441</v>
      </c>
      <c r="B141" s="28" t="s">
        <v>442</v>
      </c>
      <c r="C141" s="17">
        <v>0</v>
      </c>
      <c r="D141" s="17">
        <v>0</v>
      </c>
      <c r="E141" s="17">
        <v>15400</v>
      </c>
      <c r="F141" s="17">
        <f t="shared" si="28"/>
        <v>0</v>
      </c>
      <c r="G141" s="11" t="str">
        <f t="shared" si="22"/>
        <v>-</v>
      </c>
      <c r="H141" s="17">
        <f>E141-C141</f>
        <v>15400</v>
      </c>
      <c r="I141" s="11" t="str">
        <f t="shared" si="23"/>
        <v>-</v>
      </c>
      <c r="J141" s="17">
        <f t="shared" si="24"/>
        <v>15400</v>
      </c>
      <c r="K141" s="11" t="str">
        <f t="shared" si="43"/>
        <v>-</v>
      </c>
      <c r="L141" s="29" t="s">
        <v>422</v>
      </c>
    </row>
    <row r="142" spans="1:12" ht="72" hidden="1" outlineLevel="3" x14ac:dyDescent="0.2">
      <c r="A142" s="3" t="s">
        <v>265</v>
      </c>
      <c r="B142" s="28" t="s">
        <v>266</v>
      </c>
      <c r="C142" s="17">
        <v>0</v>
      </c>
      <c r="D142" s="17">
        <v>0</v>
      </c>
      <c r="E142" s="17">
        <v>0</v>
      </c>
      <c r="F142" s="17">
        <f t="shared" si="28"/>
        <v>0</v>
      </c>
      <c r="G142" s="11" t="str">
        <f t="shared" si="22"/>
        <v>-</v>
      </c>
      <c r="H142" s="17">
        <f t="shared" ref="H142:H209" si="44">E142-C142</f>
        <v>0</v>
      </c>
      <c r="I142" s="11" t="str">
        <f t="shared" si="23"/>
        <v>-</v>
      </c>
      <c r="J142" s="17">
        <f t="shared" si="24"/>
        <v>0</v>
      </c>
      <c r="K142" s="11" t="str">
        <f t="shared" si="43"/>
        <v>-</v>
      </c>
      <c r="L142" s="29" t="s">
        <v>422</v>
      </c>
    </row>
    <row r="143" spans="1:12" ht="72" outlineLevel="3" x14ac:dyDescent="0.2">
      <c r="A143" s="3" t="s">
        <v>335</v>
      </c>
      <c r="B143" s="28" t="s">
        <v>385</v>
      </c>
      <c r="C143" s="17">
        <v>4200</v>
      </c>
      <c r="D143" s="17">
        <v>700</v>
      </c>
      <c r="E143" s="17">
        <v>700</v>
      </c>
      <c r="F143" s="17">
        <f t="shared" si="28"/>
        <v>-3500</v>
      </c>
      <c r="G143" s="11">
        <f t="shared" si="22"/>
        <v>16.666666666666664</v>
      </c>
      <c r="H143" s="17">
        <f t="shared" si="44"/>
        <v>-3500</v>
      </c>
      <c r="I143" s="11">
        <f t="shared" si="23"/>
        <v>16.666666666666664</v>
      </c>
      <c r="J143" s="17">
        <f t="shared" si="24"/>
        <v>0</v>
      </c>
      <c r="K143" s="11">
        <f t="shared" si="43"/>
        <v>100</v>
      </c>
      <c r="L143" s="29" t="s">
        <v>422</v>
      </c>
    </row>
    <row r="144" spans="1:12" ht="123.75" customHeight="1" outlineLevel="3" x14ac:dyDescent="0.2">
      <c r="A144" s="3" t="s">
        <v>429</v>
      </c>
      <c r="B144" s="28" t="s">
        <v>430</v>
      </c>
      <c r="C144" s="17">
        <v>23300</v>
      </c>
      <c r="D144" s="17">
        <v>0</v>
      </c>
      <c r="E144" s="17">
        <v>0</v>
      </c>
      <c r="F144" s="17">
        <f t="shared" si="28"/>
        <v>-23300</v>
      </c>
      <c r="G144" s="11">
        <f t="shared" si="22"/>
        <v>0</v>
      </c>
      <c r="H144" s="17">
        <f t="shared" si="44"/>
        <v>-23300</v>
      </c>
      <c r="I144" s="11">
        <f t="shared" si="23"/>
        <v>0</v>
      </c>
      <c r="J144" s="17">
        <f t="shared" si="24"/>
        <v>0</v>
      </c>
      <c r="K144" s="11" t="str">
        <f t="shared" si="43"/>
        <v>-</v>
      </c>
      <c r="L144" s="29" t="s">
        <v>422</v>
      </c>
    </row>
    <row r="145" spans="1:12" ht="108" outlineLevel="3" x14ac:dyDescent="0.2">
      <c r="A145" s="3" t="s">
        <v>267</v>
      </c>
      <c r="B145" s="28" t="s">
        <v>268</v>
      </c>
      <c r="C145" s="17">
        <v>27000</v>
      </c>
      <c r="D145" s="17">
        <v>42000</v>
      </c>
      <c r="E145" s="17">
        <v>42000</v>
      </c>
      <c r="F145" s="17">
        <f t="shared" si="28"/>
        <v>15000</v>
      </c>
      <c r="G145" s="11">
        <f t="shared" si="22"/>
        <v>155.55555555555557</v>
      </c>
      <c r="H145" s="17">
        <f t="shared" si="44"/>
        <v>15000</v>
      </c>
      <c r="I145" s="11">
        <f t="shared" si="23"/>
        <v>155.55555555555557</v>
      </c>
      <c r="J145" s="17">
        <f t="shared" si="24"/>
        <v>0</v>
      </c>
      <c r="K145" s="11">
        <f t="shared" si="43"/>
        <v>100</v>
      </c>
      <c r="L145" s="29" t="s">
        <v>422</v>
      </c>
    </row>
    <row r="146" spans="1:12" ht="108" outlineLevel="3" x14ac:dyDescent="0.2">
      <c r="A146" s="3" t="s">
        <v>269</v>
      </c>
      <c r="B146" s="28" t="s">
        <v>270</v>
      </c>
      <c r="C146" s="17">
        <v>694500</v>
      </c>
      <c r="D146" s="17">
        <v>154000</v>
      </c>
      <c r="E146" s="17">
        <v>154000</v>
      </c>
      <c r="F146" s="17">
        <f t="shared" si="28"/>
        <v>-540500</v>
      </c>
      <c r="G146" s="11">
        <f t="shared" si="22"/>
        <v>22.174226061915046</v>
      </c>
      <c r="H146" s="17">
        <f t="shared" si="44"/>
        <v>-540500</v>
      </c>
      <c r="I146" s="11">
        <f t="shared" si="23"/>
        <v>22.174226061915046</v>
      </c>
      <c r="J146" s="17">
        <f t="shared" si="24"/>
        <v>0</v>
      </c>
      <c r="K146" s="11">
        <f t="shared" si="43"/>
        <v>100</v>
      </c>
      <c r="L146" s="29" t="s">
        <v>422</v>
      </c>
    </row>
    <row r="147" spans="1:12" ht="120" outlineLevel="3" x14ac:dyDescent="0.2">
      <c r="A147" s="3" t="s">
        <v>271</v>
      </c>
      <c r="B147" s="28" t="s">
        <v>386</v>
      </c>
      <c r="C147" s="17">
        <v>10500</v>
      </c>
      <c r="D147" s="17">
        <v>0</v>
      </c>
      <c r="E147" s="17">
        <v>0</v>
      </c>
      <c r="F147" s="17">
        <f t="shared" si="28"/>
        <v>-10500</v>
      </c>
      <c r="G147" s="11">
        <f t="shared" si="22"/>
        <v>0</v>
      </c>
      <c r="H147" s="17">
        <f t="shared" si="44"/>
        <v>-10500</v>
      </c>
      <c r="I147" s="11">
        <f t="shared" si="23"/>
        <v>0</v>
      </c>
      <c r="J147" s="17">
        <f t="shared" si="24"/>
        <v>0</v>
      </c>
      <c r="K147" s="11" t="str">
        <f t="shared" si="43"/>
        <v>-</v>
      </c>
      <c r="L147" s="29" t="s">
        <v>422</v>
      </c>
    </row>
    <row r="148" spans="1:12" ht="84" outlineLevel="3" x14ac:dyDescent="0.2">
      <c r="A148" s="3" t="s">
        <v>272</v>
      </c>
      <c r="B148" s="28" t="s">
        <v>387</v>
      </c>
      <c r="C148" s="17">
        <v>21900</v>
      </c>
      <c r="D148" s="17">
        <v>315511.01</v>
      </c>
      <c r="E148" s="17">
        <v>320498.5</v>
      </c>
      <c r="F148" s="17">
        <f t="shared" si="28"/>
        <v>293611.01</v>
      </c>
      <c r="G148" s="11">
        <f t="shared" si="22"/>
        <v>1440.6895433789955</v>
      </c>
      <c r="H148" s="17">
        <f t="shared" si="44"/>
        <v>298598.5</v>
      </c>
      <c r="I148" s="11">
        <f t="shared" si="23"/>
        <v>1463.4634703196348</v>
      </c>
      <c r="J148" s="17">
        <f t="shared" si="24"/>
        <v>4987.4899999999907</v>
      </c>
      <c r="K148" s="11">
        <f t="shared" si="43"/>
        <v>101.58076575521089</v>
      </c>
      <c r="L148" s="29" t="s">
        <v>422</v>
      </c>
    </row>
    <row r="149" spans="1:12" ht="120" outlineLevel="3" x14ac:dyDescent="0.2">
      <c r="A149" s="3" t="s">
        <v>388</v>
      </c>
      <c r="B149" s="28" t="s">
        <v>389</v>
      </c>
      <c r="C149" s="17">
        <v>6000</v>
      </c>
      <c r="D149" s="17">
        <v>0</v>
      </c>
      <c r="E149" s="17">
        <v>0</v>
      </c>
      <c r="F149" s="17">
        <f t="shared" si="28"/>
        <v>-6000</v>
      </c>
      <c r="G149" s="11">
        <f t="shared" si="22"/>
        <v>0</v>
      </c>
      <c r="H149" s="17">
        <f t="shared" si="44"/>
        <v>-6000</v>
      </c>
      <c r="I149" s="11">
        <f t="shared" si="23"/>
        <v>0</v>
      </c>
      <c r="J149" s="17">
        <f t="shared" si="24"/>
        <v>0</v>
      </c>
      <c r="K149" s="11" t="str">
        <f t="shared" si="43"/>
        <v>-</v>
      </c>
      <c r="L149" s="29" t="s">
        <v>422</v>
      </c>
    </row>
    <row r="150" spans="1:12" ht="120" outlineLevel="3" x14ac:dyDescent="0.2">
      <c r="A150" s="3" t="s">
        <v>273</v>
      </c>
      <c r="B150" s="28" t="s">
        <v>390</v>
      </c>
      <c r="C150" s="17">
        <v>15000</v>
      </c>
      <c r="D150" s="17">
        <v>9110.23</v>
      </c>
      <c r="E150" s="17">
        <v>9886.32</v>
      </c>
      <c r="F150" s="17">
        <f t="shared" si="28"/>
        <v>-5889.77</v>
      </c>
      <c r="G150" s="11">
        <f t="shared" ref="G150:G217" si="45">IFERROR(D150/C150*100,"-")</f>
        <v>60.734866666666662</v>
      </c>
      <c r="H150" s="17">
        <f t="shared" si="44"/>
        <v>-5113.68</v>
      </c>
      <c r="I150" s="11">
        <f t="shared" ref="I150:I217" si="46">IFERROR(E150/C150*100,"-")</f>
        <v>65.908799999999999</v>
      </c>
      <c r="J150" s="17">
        <f t="shared" ref="J150:J217" si="47">E150-D150</f>
        <v>776.09000000000015</v>
      </c>
      <c r="K150" s="11">
        <f t="shared" si="43"/>
        <v>108.51888481410458</v>
      </c>
      <c r="L150" s="29" t="s">
        <v>422</v>
      </c>
    </row>
    <row r="151" spans="1:12" ht="132" outlineLevel="3" x14ac:dyDescent="0.2">
      <c r="A151" s="3" t="s">
        <v>274</v>
      </c>
      <c r="B151" s="28" t="s">
        <v>391</v>
      </c>
      <c r="C151" s="17">
        <v>15200</v>
      </c>
      <c r="D151" s="17">
        <v>4368.92</v>
      </c>
      <c r="E151" s="17">
        <v>6256.3</v>
      </c>
      <c r="F151" s="17">
        <f t="shared" si="28"/>
        <v>-10831.08</v>
      </c>
      <c r="G151" s="11">
        <f t="shared" si="45"/>
        <v>28.742894736842107</v>
      </c>
      <c r="H151" s="17">
        <f t="shared" si="44"/>
        <v>-8943.7000000000007</v>
      </c>
      <c r="I151" s="11">
        <f t="shared" si="46"/>
        <v>41.159868421052629</v>
      </c>
      <c r="J151" s="17">
        <f t="shared" si="47"/>
        <v>1887.38</v>
      </c>
      <c r="K151" s="11">
        <f t="shared" si="43"/>
        <v>143.20015015152487</v>
      </c>
      <c r="L151" s="29" t="s">
        <v>422</v>
      </c>
    </row>
    <row r="152" spans="1:12" ht="108" outlineLevel="3" x14ac:dyDescent="0.2">
      <c r="A152" s="3" t="s">
        <v>275</v>
      </c>
      <c r="B152" s="28" t="s">
        <v>392</v>
      </c>
      <c r="C152" s="17">
        <v>16500</v>
      </c>
      <c r="D152" s="17">
        <v>15530</v>
      </c>
      <c r="E152" s="17">
        <v>15530</v>
      </c>
      <c r="F152" s="17">
        <f t="shared" si="28"/>
        <v>-970</v>
      </c>
      <c r="G152" s="11">
        <f t="shared" si="45"/>
        <v>94.12121212121211</v>
      </c>
      <c r="H152" s="17">
        <f t="shared" si="44"/>
        <v>-970</v>
      </c>
      <c r="I152" s="11">
        <f t="shared" si="46"/>
        <v>94.12121212121211</v>
      </c>
      <c r="J152" s="17">
        <f t="shared" si="47"/>
        <v>0</v>
      </c>
      <c r="K152" s="11">
        <f t="shared" si="43"/>
        <v>100</v>
      </c>
      <c r="L152" s="29" t="s">
        <v>422</v>
      </c>
    </row>
    <row r="153" spans="1:12" ht="96" outlineLevel="3" x14ac:dyDescent="0.2">
      <c r="A153" s="3" t="s">
        <v>336</v>
      </c>
      <c r="B153" s="28" t="s">
        <v>337</v>
      </c>
      <c r="C153" s="17">
        <v>0</v>
      </c>
      <c r="D153" s="17">
        <v>67000</v>
      </c>
      <c r="E153" s="17">
        <v>67000</v>
      </c>
      <c r="F153" s="17">
        <f t="shared" si="28"/>
        <v>67000</v>
      </c>
      <c r="G153" s="11" t="str">
        <f t="shared" si="45"/>
        <v>-</v>
      </c>
      <c r="H153" s="17">
        <f t="shared" si="44"/>
        <v>67000</v>
      </c>
      <c r="I153" s="11" t="str">
        <f t="shared" si="46"/>
        <v>-</v>
      </c>
      <c r="J153" s="17">
        <f t="shared" si="47"/>
        <v>0</v>
      </c>
      <c r="K153" s="11">
        <f t="shared" si="43"/>
        <v>100</v>
      </c>
      <c r="L153" s="29" t="s">
        <v>422</v>
      </c>
    </row>
    <row r="154" spans="1:12" ht="72" outlineLevel="3" x14ac:dyDescent="0.2">
      <c r="A154" s="3" t="s">
        <v>276</v>
      </c>
      <c r="B154" s="28" t="s">
        <v>277</v>
      </c>
      <c r="C154" s="17">
        <v>1800</v>
      </c>
      <c r="D154" s="17">
        <v>0</v>
      </c>
      <c r="E154" s="17">
        <v>0</v>
      </c>
      <c r="F154" s="17">
        <f t="shared" ref="F154:F220" si="48">D154-C154</f>
        <v>-1800</v>
      </c>
      <c r="G154" s="11">
        <f t="shared" si="45"/>
        <v>0</v>
      </c>
      <c r="H154" s="17">
        <f t="shared" si="44"/>
        <v>-1800</v>
      </c>
      <c r="I154" s="11">
        <f t="shared" si="46"/>
        <v>0</v>
      </c>
      <c r="J154" s="17">
        <f t="shared" si="47"/>
        <v>0</v>
      </c>
      <c r="K154" s="11" t="str">
        <f t="shared" si="43"/>
        <v>-</v>
      </c>
      <c r="L154" s="29" t="s">
        <v>422</v>
      </c>
    </row>
    <row r="155" spans="1:12" ht="120" outlineLevel="3" x14ac:dyDescent="0.2">
      <c r="A155" s="3" t="s">
        <v>278</v>
      </c>
      <c r="B155" s="28" t="s">
        <v>393</v>
      </c>
      <c r="C155" s="17">
        <v>110000</v>
      </c>
      <c r="D155" s="17">
        <v>1400</v>
      </c>
      <c r="E155" s="17">
        <v>1400</v>
      </c>
      <c r="F155" s="17">
        <f t="shared" si="48"/>
        <v>-108600</v>
      </c>
      <c r="G155" s="11">
        <f t="shared" si="45"/>
        <v>1.2727272727272727</v>
      </c>
      <c r="H155" s="17">
        <f t="shared" si="44"/>
        <v>-108600</v>
      </c>
      <c r="I155" s="11">
        <f t="shared" si="46"/>
        <v>1.2727272727272727</v>
      </c>
      <c r="J155" s="17">
        <f t="shared" si="47"/>
        <v>0</v>
      </c>
      <c r="K155" s="11">
        <f t="shared" si="43"/>
        <v>100</v>
      </c>
      <c r="L155" s="29" t="s">
        <v>422</v>
      </c>
    </row>
    <row r="156" spans="1:12" ht="144" outlineLevel="3" x14ac:dyDescent="0.2">
      <c r="A156" s="3" t="s">
        <v>279</v>
      </c>
      <c r="B156" s="28" t="s">
        <v>394</v>
      </c>
      <c r="C156" s="17">
        <v>2900</v>
      </c>
      <c r="D156" s="17">
        <v>5413.18</v>
      </c>
      <c r="E156" s="17">
        <v>5413.18</v>
      </c>
      <c r="F156" s="17">
        <f t="shared" si="48"/>
        <v>2513.1800000000003</v>
      </c>
      <c r="G156" s="11">
        <f t="shared" si="45"/>
        <v>186.66137931034484</v>
      </c>
      <c r="H156" s="17">
        <f t="shared" si="44"/>
        <v>2513.1800000000003</v>
      </c>
      <c r="I156" s="11">
        <f t="shared" si="46"/>
        <v>186.66137931034484</v>
      </c>
      <c r="J156" s="17">
        <f t="shared" si="47"/>
        <v>0</v>
      </c>
      <c r="K156" s="11">
        <f t="shared" si="43"/>
        <v>100</v>
      </c>
      <c r="L156" s="29" t="s">
        <v>422</v>
      </c>
    </row>
    <row r="157" spans="1:12" ht="84" outlineLevel="3" x14ac:dyDescent="0.2">
      <c r="A157" s="3" t="s">
        <v>280</v>
      </c>
      <c r="B157" s="28" t="s">
        <v>395</v>
      </c>
      <c r="C157" s="17">
        <v>8500</v>
      </c>
      <c r="D157" s="17">
        <v>12619.37</v>
      </c>
      <c r="E157" s="17">
        <v>16119.37</v>
      </c>
      <c r="F157" s="17">
        <f t="shared" si="48"/>
        <v>4119.3700000000008</v>
      </c>
      <c r="G157" s="11">
        <f t="shared" si="45"/>
        <v>148.46317647058825</v>
      </c>
      <c r="H157" s="17">
        <f t="shared" si="44"/>
        <v>7619.3700000000008</v>
      </c>
      <c r="I157" s="11">
        <f t="shared" si="46"/>
        <v>189.63964705882356</v>
      </c>
      <c r="J157" s="17">
        <f t="shared" si="47"/>
        <v>3500</v>
      </c>
      <c r="K157" s="11">
        <f t="shared" si="43"/>
        <v>127.73514050225963</v>
      </c>
      <c r="L157" s="29" t="s">
        <v>422</v>
      </c>
    </row>
    <row r="158" spans="1:12" ht="156" outlineLevel="3" x14ac:dyDescent="0.2">
      <c r="A158" s="3" t="s">
        <v>281</v>
      </c>
      <c r="B158" s="28" t="s">
        <v>396</v>
      </c>
      <c r="C158" s="17">
        <v>390500</v>
      </c>
      <c r="D158" s="17">
        <v>83300</v>
      </c>
      <c r="E158" s="17">
        <v>83300</v>
      </c>
      <c r="F158" s="17">
        <f t="shared" si="48"/>
        <v>-307200</v>
      </c>
      <c r="G158" s="11">
        <f t="shared" si="45"/>
        <v>21.331626120358514</v>
      </c>
      <c r="H158" s="17">
        <f t="shared" si="44"/>
        <v>-307200</v>
      </c>
      <c r="I158" s="11">
        <f t="shared" si="46"/>
        <v>21.331626120358514</v>
      </c>
      <c r="J158" s="17">
        <f t="shared" si="47"/>
        <v>0</v>
      </c>
      <c r="K158" s="11">
        <f t="shared" si="43"/>
        <v>100</v>
      </c>
      <c r="L158" s="29" t="s">
        <v>422</v>
      </c>
    </row>
    <row r="159" spans="1:12" ht="84" outlineLevel="3" x14ac:dyDescent="0.2">
      <c r="A159" s="3" t="s">
        <v>282</v>
      </c>
      <c r="B159" s="28" t="s">
        <v>397</v>
      </c>
      <c r="C159" s="17">
        <v>7600</v>
      </c>
      <c r="D159" s="17">
        <v>6300</v>
      </c>
      <c r="E159" s="17">
        <v>6300</v>
      </c>
      <c r="F159" s="17">
        <f t="shared" si="48"/>
        <v>-1300</v>
      </c>
      <c r="G159" s="11">
        <f t="shared" si="45"/>
        <v>82.89473684210526</v>
      </c>
      <c r="H159" s="17">
        <f t="shared" si="44"/>
        <v>-1300</v>
      </c>
      <c r="I159" s="11">
        <f t="shared" si="46"/>
        <v>82.89473684210526</v>
      </c>
      <c r="J159" s="17">
        <f t="shared" si="47"/>
        <v>0</v>
      </c>
      <c r="K159" s="11">
        <f t="shared" si="43"/>
        <v>100</v>
      </c>
      <c r="L159" s="29" t="s">
        <v>422</v>
      </c>
    </row>
    <row r="160" spans="1:12" ht="106.5" customHeight="1" outlineLevel="3" x14ac:dyDescent="0.2">
      <c r="A160" s="3" t="s">
        <v>432</v>
      </c>
      <c r="B160" s="28" t="s">
        <v>433</v>
      </c>
      <c r="C160" s="17">
        <v>200</v>
      </c>
      <c r="D160" s="17">
        <v>0</v>
      </c>
      <c r="E160" s="17">
        <v>0</v>
      </c>
      <c r="F160" s="17">
        <f t="shared" si="48"/>
        <v>-200</v>
      </c>
      <c r="G160" s="11">
        <f t="shared" si="45"/>
        <v>0</v>
      </c>
      <c r="H160" s="17"/>
      <c r="I160" s="11"/>
      <c r="J160" s="17"/>
      <c r="K160" s="11"/>
      <c r="L160" s="29" t="s">
        <v>422</v>
      </c>
    </row>
    <row r="161" spans="1:12" ht="84" outlineLevel="3" x14ac:dyDescent="0.2">
      <c r="A161" s="3" t="s">
        <v>283</v>
      </c>
      <c r="B161" s="28" t="s">
        <v>398</v>
      </c>
      <c r="C161" s="17">
        <v>7250</v>
      </c>
      <c r="D161" s="17">
        <v>6167.4</v>
      </c>
      <c r="E161" s="17">
        <v>6863.09</v>
      </c>
      <c r="F161" s="17">
        <f t="shared" si="48"/>
        <v>-1082.6000000000004</v>
      </c>
      <c r="G161" s="11">
        <f t="shared" si="45"/>
        <v>85.06758620689655</v>
      </c>
      <c r="H161" s="17">
        <f t="shared" si="44"/>
        <v>-386.90999999999985</v>
      </c>
      <c r="I161" s="11">
        <f t="shared" si="46"/>
        <v>94.663310344827593</v>
      </c>
      <c r="J161" s="17">
        <f t="shared" si="47"/>
        <v>695.69000000000051</v>
      </c>
      <c r="K161" s="11">
        <f t="shared" si="43"/>
        <v>111.28011804001687</v>
      </c>
      <c r="L161" s="29" t="s">
        <v>422</v>
      </c>
    </row>
    <row r="162" spans="1:12" ht="96" outlineLevel="3" x14ac:dyDescent="0.2">
      <c r="A162" s="3" t="s">
        <v>284</v>
      </c>
      <c r="B162" s="28" t="s">
        <v>399</v>
      </c>
      <c r="C162" s="17">
        <v>327000</v>
      </c>
      <c r="D162" s="17">
        <v>14000</v>
      </c>
      <c r="E162" s="17">
        <v>14000</v>
      </c>
      <c r="F162" s="17">
        <f t="shared" si="48"/>
        <v>-313000</v>
      </c>
      <c r="G162" s="11">
        <f t="shared" si="45"/>
        <v>4.281345565749235</v>
      </c>
      <c r="H162" s="17">
        <f t="shared" si="44"/>
        <v>-313000</v>
      </c>
      <c r="I162" s="11">
        <f t="shared" si="46"/>
        <v>4.281345565749235</v>
      </c>
      <c r="J162" s="17">
        <f t="shared" si="47"/>
        <v>0</v>
      </c>
      <c r="K162" s="11">
        <f t="shared" si="43"/>
        <v>100</v>
      </c>
      <c r="L162" s="29" t="s">
        <v>422</v>
      </c>
    </row>
    <row r="163" spans="1:12" ht="120" outlineLevel="3" x14ac:dyDescent="0.2">
      <c r="A163" s="3" t="s">
        <v>285</v>
      </c>
      <c r="B163" s="28" t="s">
        <v>400</v>
      </c>
      <c r="C163" s="17">
        <v>63000</v>
      </c>
      <c r="D163" s="17">
        <v>0</v>
      </c>
      <c r="E163" s="17">
        <v>0</v>
      </c>
      <c r="F163" s="17">
        <f t="shared" si="48"/>
        <v>-63000</v>
      </c>
      <c r="G163" s="11">
        <f t="shared" si="45"/>
        <v>0</v>
      </c>
      <c r="H163" s="17">
        <f t="shared" si="44"/>
        <v>-63000</v>
      </c>
      <c r="I163" s="11">
        <f t="shared" si="46"/>
        <v>0</v>
      </c>
      <c r="J163" s="17">
        <f t="shared" si="47"/>
        <v>0</v>
      </c>
      <c r="K163" s="11" t="str">
        <f t="shared" si="43"/>
        <v>-</v>
      </c>
      <c r="L163" s="29" t="s">
        <v>422</v>
      </c>
    </row>
    <row r="164" spans="1:12" ht="144" outlineLevel="3" x14ac:dyDescent="0.2">
      <c r="A164" s="3" t="s">
        <v>286</v>
      </c>
      <c r="B164" s="28" t="s">
        <v>401</v>
      </c>
      <c r="C164" s="17">
        <v>58450</v>
      </c>
      <c r="D164" s="17">
        <v>7000</v>
      </c>
      <c r="E164" s="17">
        <v>7000</v>
      </c>
      <c r="F164" s="17">
        <f t="shared" si="48"/>
        <v>-51450</v>
      </c>
      <c r="G164" s="11">
        <f t="shared" si="45"/>
        <v>11.976047904191617</v>
      </c>
      <c r="H164" s="17">
        <f t="shared" si="44"/>
        <v>-51450</v>
      </c>
      <c r="I164" s="11">
        <f t="shared" si="46"/>
        <v>11.976047904191617</v>
      </c>
      <c r="J164" s="17">
        <f t="shared" si="47"/>
        <v>0</v>
      </c>
      <c r="K164" s="11">
        <f t="shared" si="43"/>
        <v>100</v>
      </c>
      <c r="L164" s="29" t="s">
        <v>422</v>
      </c>
    </row>
    <row r="165" spans="1:12" ht="72" outlineLevel="3" x14ac:dyDescent="0.2">
      <c r="A165" s="3" t="s">
        <v>287</v>
      </c>
      <c r="B165" s="28" t="s">
        <v>402</v>
      </c>
      <c r="C165" s="17">
        <v>18200</v>
      </c>
      <c r="D165" s="17">
        <v>517010.82</v>
      </c>
      <c r="E165" s="17">
        <v>580710.82999999996</v>
      </c>
      <c r="F165" s="17">
        <f t="shared" si="48"/>
        <v>498810.82</v>
      </c>
      <c r="G165" s="11">
        <f t="shared" si="45"/>
        <v>2840.7187912087911</v>
      </c>
      <c r="H165" s="17">
        <f t="shared" si="44"/>
        <v>562510.82999999996</v>
      </c>
      <c r="I165" s="11">
        <f t="shared" si="46"/>
        <v>3190.7188461538462</v>
      </c>
      <c r="J165" s="17">
        <f t="shared" si="47"/>
        <v>63700.009999999951</v>
      </c>
      <c r="K165" s="11">
        <f t="shared" si="43"/>
        <v>112.32082725077204</v>
      </c>
      <c r="L165" s="29" t="s">
        <v>422</v>
      </c>
    </row>
    <row r="166" spans="1:12" ht="60" outlineLevel="3" x14ac:dyDescent="0.2">
      <c r="A166" s="3" t="s">
        <v>403</v>
      </c>
      <c r="B166" s="5" t="s">
        <v>404</v>
      </c>
      <c r="C166" s="17">
        <v>0</v>
      </c>
      <c r="D166" s="17">
        <v>1200</v>
      </c>
      <c r="E166" s="17">
        <v>1200</v>
      </c>
      <c r="F166" s="17">
        <f t="shared" si="48"/>
        <v>1200</v>
      </c>
      <c r="G166" s="11" t="str">
        <f t="shared" si="45"/>
        <v>-</v>
      </c>
      <c r="H166" s="17">
        <f t="shared" si="44"/>
        <v>1200</v>
      </c>
      <c r="I166" s="11" t="str">
        <f t="shared" si="46"/>
        <v>-</v>
      </c>
      <c r="J166" s="17">
        <f t="shared" si="47"/>
        <v>0</v>
      </c>
      <c r="K166" s="11">
        <f t="shared" si="43"/>
        <v>100</v>
      </c>
      <c r="L166" s="29" t="s">
        <v>422</v>
      </c>
    </row>
    <row r="167" spans="1:12" ht="228" outlineLevel="3" x14ac:dyDescent="0.2">
      <c r="A167" s="3" t="s">
        <v>288</v>
      </c>
      <c r="B167" s="28" t="s">
        <v>289</v>
      </c>
      <c r="C167" s="17">
        <v>5400</v>
      </c>
      <c r="D167" s="17">
        <v>0</v>
      </c>
      <c r="E167" s="17">
        <v>0</v>
      </c>
      <c r="F167" s="17">
        <f t="shared" si="48"/>
        <v>-5400</v>
      </c>
      <c r="G167" s="11">
        <f t="shared" si="45"/>
        <v>0</v>
      </c>
      <c r="H167" s="17">
        <f t="shared" si="44"/>
        <v>-5400</v>
      </c>
      <c r="I167" s="11">
        <f t="shared" si="46"/>
        <v>0</v>
      </c>
      <c r="J167" s="17">
        <f t="shared" si="47"/>
        <v>0</v>
      </c>
      <c r="K167" s="11" t="str">
        <f t="shared" si="43"/>
        <v>-</v>
      </c>
      <c r="L167" s="29" t="s">
        <v>422</v>
      </c>
    </row>
    <row r="168" spans="1:12" ht="108" outlineLevel="3" x14ac:dyDescent="0.2">
      <c r="A168" s="3" t="s">
        <v>290</v>
      </c>
      <c r="B168" s="28" t="s">
        <v>405</v>
      </c>
      <c r="C168" s="17">
        <v>26600</v>
      </c>
      <c r="D168" s="17">
        <v>0</v>
      </c>
      <c r="E168" s="17">
        <v>0</v>
      </c>
      <c r="F168" s="17">
        <f t="shared" si="48"/>
        <v>-26600</v>
      </c>
      <c r="G168" s="11">
        <f t="shared" si="45"/>
        <v>0</v>
      </c>
      <c r="H168" s="17">
        <f t="shared" si="44"/>
        <v>-26600</v>
      </c>
      <c r="I168" s="11">
        <f t="shared" si="46"/>
        <v>0</v>
      </c>
      <c r="J168" s="17">
        <f t="shared" si="47"/>
        <v>0</v>
      </c>
      <c r="K168" s="11" t="str">
        <f t="shared" si="43"/>
        <v>-</v>
      </c>
      <c r="L168" s="29" t="s">
        <v>422</v>
      </c>
    </row>
    <row r="169" spans="1:12" ht="96" outlineLevel="3" x14ac:dyDescent="0.2">
      <c r="A169" s="3" t="s">
        <v>338</v>
      </c>
      <c r="B169" s="28" t="s">
        <v>406</v>
      </c>
      <c r="C169" s="17">
        <v>350</v>
      </c>
      <c r="D169" s="17">
        <v>10150</v>
      </c>
      <c r="E169" s="17">
        <v>12250</v>
      </c>
      <c r="F169" s="17">
        <f t="shared" si="48"/>
        <v>9800</v>
      </c>
      <c r="G169" s="11">
        <f t="shared" si="45"/>
        <v>2900</v>
      </c>
      <c r="H169" s="17">
        <f t="shared" si="44"/>
        <v>11900</v>
      </c>
      <c r="I169" s="11">
        <f t="shared" si="46"/>
        <v>3500</v>
      </c>
      <c r="J169" s="17">
        <f t="shared" si="47"/>
        <v>2100</v>
      </c>
      <c r="K169" s="11">
        <f t="shared" si="43"/>
        <v>120.68965517241379</v>
      </c>
      <c r="L169" s="29" t="s">
        <v>422</v>
      </c>
    </row>
    <row r="170" spans="1:12" ht="96" outlineLevel="3" x14ac:dyDescent="0.2">
      <c r="A170" s="3" t="s">
        <v>291</v>
      </c>
      <c r="B170" s="28" t="s">
        <v>407</v>
      </c>
      <c r="C170" s="17">
        <v>1133300</v>
      </c>
      <c r="D170" s="17">
        <v>428265.37</v>
      </c>
      <c r="E170" s="17">
        <v>391694.57</v>
      </c>
      <c r="F170" s="17">
        <f t="shared" si="48"/>
        <v>-705034.63</v>
      </c>
      <c r="G170" s="11">
        <f t="shared" si="45"/>
        <v>37.789232330362658</v>
      </c>
      <c r="H170" s="17">
        <f t="shared" si="44"/>
        <v>-741605.42999999993</v>
      </c>
      <c r="I170" s="11">
        <f t="shared" si="46"/>
        <v>34.562302126533133</v>
      </c>
      <c r="J170" s="17">
        <f t="shared" si="47"/>
        <v>-36570.799999999988</v>
      </c>
      <c r="K170" s="11">
        <f t="shared" si="43"/>
        <v>91.460715116891194</v>
      </c>
      <c r="L170" s="29" t="s">
        <v>422</v>
      </c>
    </row>
    <row r="171" spans="1:12" ht="84" outlineLevel="3" x14ac:dyDescent="0.2">
      <c r="A171" s="3" t="s">
        <v>292</v>
      </c>
      <c r="B171" s="28" t="s">
        <v>408</v>
      </c>
      <c r="C171" s="17">
        <v>17400</v>
      </c>
      <c r="D171" s="17">
        <v>360419.96</v>
      </c>
      <c r="E171" s="17">
        <v>421280.94</v>
      </c>
      <c r="F171" s="17">
        <f t="shared" si="48"/>
        <v>343019.96</v>
      </c>
      <c r="G171" s="11">
        <f t="shared" si="45"/>
        <v>2071.3790804597702</v>
      </c>
      <c r="H171" s="17">
        <f t="shared" si="44"/>
        <v>403880.94</v>
      </c>
      <c r="I171" s="11">
        <f t="shared" si="46"/>
        <v>2421.1548275862069</v>
      </c>
      <c r="J171" s="17">
        <f t="shared" si="47"/>
        <v>60860.979999999981</v>
      </c>
      <c r="K171" s="11">
        <f t="shared" si="43"/>
        <v>116.88612916998269</v>
      </c>
      <c r="L171" s="29" t="s">
        <v>422</v>
      </c>
    </row>
    <row r="172" spans="1:12" s="2" customFormat="1" ht="36" outlineLevel="2" x14ac:dyDescent="0.2">
      <c r="A172" s="19" t="s">
        <v>228</v>
      </c>
      <c r="B172" s="4" t="s">
        <v>229</v>
      </c>
      <c r="C172" s="16">
        <f>C173</f>
        <v>110000</v>
      </c>
      <c r="D172" s="16">
        <f t="shared" ref="D172:E172" si="49">D173</f>
        <v>170000</v>
      </c>
      <c r="E172" s="16">
        <f t="shared" si="49"/>
        <v>232484.06</v>
      </c>
      <c r="F172" s="16">
        <f t="shared" si="48"/>
        <v>60000</v>
      </c>
      <c r="G172" s="9">
        <f t="shared" si="45"/>
        <v>154.54545454545453</v>
      </c>
      <c r="H172" s="16">
        <f t="shared" si="44"/>
        <v>122484.06</v>
      </c>
      <c r="I172" s="9">
        <f t="shared" si="46"/>
        <v>211.34914545454544</v>
      </c>
      <c r="J172" s="16">
        <f t="shared" si="47"/>
        <v>62484.06</v>
      </c>
      <c r="K172" s="9">
        <f t="shared" si="43"/>
        <v>136.75532941176471</v>
      </c>
      <c r="L172" s="29"/>
    </row>
    <row r="173" spans="1:12" ht="48" outlineLevel="3" x14ac:dyDescent="0.2">
      <c r="A173" s="3" t="s">
        <v>230</v>
      </c>
      <c r="B173" s="5" t="s">
        <v>231</v>
      </c>
      <c r="C173" s="17">
        <v>110000</v>
      </c>
      <c r="D173" s="17">
        <v>170000</v>
      </c>
      <c r="E173" s="17">
        <v>232484.06</v>
      </c>
      <c r="F173" s="17">
        <f t="shared" si="48"/>
        <v>60000</v>
      </c>
      <c r="G173" s="11">
        <f t="shared" si="45"/>
        <v>154.54545454545453</v>
      </c>
      <c r="H173" s="17">
        <f t="shared" si="44"/>
        <v>122484.06</v>
      </c>
      <c r="I173" s="11">
        <f t="shared" si="46"/>
        <v>211.34914545454544</v>
      </c>
      <c r="J173" s="17">
        <f t="shared" si="47"/>
        <v>62484.06</v>
      </c>
      <c r="K173" s="11">
        <f t="shared" si="43"/>
        <v>136.75532941176471</v>
      </c>
      <c r="L173" s="29" t="s">
        <v>422</v>
      </c>
    </row>
    <row r="174" spans="1:12" s="2" customFormat="1" ht="108" outlineLevel="2" x14ac:dyDescent="0.2">
      <c r="A174" s="19" t="s">
        <v>232</v>
      </c>
      <c r="B174" s="32" t="s">
        <v>233</v>
      </c>
      <c r="C174" s="16">
        <f>C175+C176</f>
        <v>1500000</v>
      </c>
      <c r="D174" s="16">
        <f t="shared" ref="D174:E174" si="50">D175+D176</f>
        <v>2485000</v>
      </c>
      <c r="E174" s="16">
        <f t="shared" si="50"/>
        <v>3587170.24</v>
      </c>
      <c r="F174" s="16">
        <f t="shared" si="48"/>
        <v>985000</v>
      </c>
      <c r="G174" s="9">
        <f t="shared" si="45"/>
        <v>165.66666666666669</v>
      </c>
      <c r="H174" s="16">
        <f t="shared" si="44"/>
        <v>2087170.2400000002</v>
      </c>
      <c r="I174" s="9">
        <f t="shared" si="46"/>
        <v>239.14468266666668</v>
      </c>
      <c r="J174" s="16">
        <f t="shared" si="47"/>
        <v>1102170.2400000002</v>
      </c>
      <c r="K174" s="9">
        <f t="shared" si="43"/>
        <v>144.35292716297786</v>
      </c>
      <c r="L174" s="29"/>
    </row>
    <row r="175" spans="1:12" ht="72" outlineLevel="3" x14ac:dyDescent="0.2">
      <c r="A175" s="3" t="s">
        <v>234</v>
      </c>
      <c r="B175" s="5" t="s">
        <v>235</v>
      </c>
      <c r="C175" s="17">
        <v>1500000</v>
      </c>
      <c r="D175" s="17">
        <v>1505000</v>
      </c>
      <c r="E175" s="17">
        <v>2050469.16</v>
      </c>
      <c r="F175" s="17">
        <f t="shared" si="48"/>
        <v>5000</v>
      </c>
      <c r="G175" s="11">
        <f t="shared" si="45"/>
        <v>100.33333333333334</v>
      </c>
      <c r="H175" s="17">
        <f t="shared" si="44"/>
        <v>550469.15999999992</v>
      </c>
      <c r="I175" s="11">
        <f t="shared" si="46"/>
        <v>136.69794400000001</v>
      </c>
      <c r="J175" s="17">
        <f t="shared" si="47"/>
        <v>545469.15999999992</v>
      </c>
      <c r="K175" s="11">
        <f t="shared" si="43"/>
        <v>136.24379800664451</v>
      </c>
      <c r="L175" s="29" t="s">
        <v>422</v>
      </c>
    </row>
    <row r="176" spans="1:12" ht="72" outlineLevel="3" x14ac:dyDescent="0.2">
      <c r="A176" s="3" t="s">
        <v>236</v>
      </c>
      <c r="B176" s="5" t="s">
        <v>237</v>
      </c>
      <c r="C176" s="17">
        <v>0</v>
      </c>
      <c r="D176" s="17">
        <v>980000</v>
      </c>
      <c r="E176" s="17">
        <v>1536701.08</v>
      </c>
      <c r="F176" s="17">
        <f t="shared" si="48"/>
        <v>980000</v>
      </c>
      <c r="G176" s="11" t="str">
        <f t="shared" si="45"/>
        <v>-</v>
      </c>
      <c r="H176" s="17">
        <f t="shared" si="44"/>
        <v>1536701.08</v>
      </c>
      <c r="I176" s="11" t="str">
        <f t="shared" si="46"/>
        <v>-</v>
      </c>
      <c r="J176" s="17">
        <f t="shared" si="47"/>
        <v>556701.08000000007</v>
      </c>
      <c r="K176" s="11">
        <f t="shared" si="43"/>
        <v>156.80623265306124</v>
      </c>
      <c r="L176" s="29" t="s">
        <v>422</v>
      </c>
    </row>
    <row r="177" spans="1:12" s="2" customFormat="1" ht="24" outlineLevel="2" x14ac:dyDescent="0.2">
      <c r="A177" s="19" t="s">
        <v>293</v>
      </c>
      <c r="B177" s="4" t="s">
        <v>294</v>
      </c>
      <c r="C177" s="16">
        <f>SUM(C178:C180)</f>
        <v>3000000</v>
      </c>
      <c r="D177" s="16">
        <f t="shared" ref="D177:E177" si="51">SUM(D178:D180)</f>
        <v>40135058.710000001</v>
      </c>
      <c r="E177" s="16">
        <f t="shared" si="51"/>
        <v>73839446.280000001</v>
      </c>
      <c r="F177" s="16">
        <f t="shared" si="48"/>
        <v>37135058.710000001</v>
      </c>
      <c r="G177" s="9">
        <f t="shared" si="45"/>
        <v>1337.8352903333332</v>
      </c>
      <c r="H177" s="16">
        <f t="shared" si="44"/>
        <v>70839446.280000001</v>
      </c>
      <c r="I177" s="9">
        <f t="shared" si="46"/>
        <v>2461.3148760000004</v>
      </c>
      <c r="J177" s="16">
        <f t="shared" si="47"/>
        <v>33704387.57</v>
      </c>
      <c r="K177" s="9">
        <f t="shared" si="43"/>
        <v>183.97742186833344</v>
      </c>
      <c r="L177" s="29"/>
    </row>
    <row r="178" spans="1:12" ht="60" outlineLevel="3" x14ac:dyDescent="0.2">
      <c r="A178" s="3" t="s">
        <v>295</v>
      </c>
      <c r="B178" s="5" t="s">
        <v>296</v>
      </c>
      <c r="C178" s="17">
        <v>3000000</v>
      </c>
      <c r="D178" s="17">
        <v>40065975.740000002</v>
      </c>
      <c r="E178" s="17">
        <v>73775259.590000004</v>
      </c>
      <c r="F178" s="17">
        <f t="shared" si="48"/>
        <v>37065975.740000002</v>
      </c>
      <c r="G178" s="11">
        <f t="shared" si="45"/>
        <v>1335.5325246666669</v>
      </c>
      <c r="H178" s="17">
        <f t="shared" si="44"/>
        <v>70775259.590000004</v>
      </c>
      <c r="I178" s="11">
        <f t="shared" si="46"/>
        <v>2459.1753196666668</v>
      </c>
      <c r="J178" s="17">
        <f t="shared" si="47"/>
        <v>33709283.850000001</v>
      </c>
      <c r="K178" s="11">
        <f t="shared" si="43"/>
        <v>184.13443882847019</v>
      </c>
      <c r="L178" s="29" t="s">
        <v>422</v>
      </c>
    </row>
    <row r="179" spans="1:12" ht="120" outlineLevel="3" x14ac:dyDescent="0.2">
      <c r="A179" s="3" t="s">
        <v>297</v>
      </c>
      <c r="B179" s="28" t="s">
        <v>298</v>
      </c>
      <c r="C179" s="17">
        <v>0</v>
      </c>
      <c r="D179" s="17">
        <v>68532.97</v>
      </c>
      <c r="E179" s="17">
        <v>62336.69</v>
      </c>
      <c r="F179" s="17">
        <f t="shared" si="48"/>
        <v>68532.97</v>
      </c>
      <c r="G179" s="11" t="str">
        <f t="shared" si="45"/>
        <v>-</v>
      </c>
      <c r="H179" s="17">
        <f t="shared" si="44"/>
        <v>62336.69</v>
      </c>
      <c r="I179" s="11" t="str">
        <f t="shared" si="46"/>
        <v>-</v>
      </c>
      <c r="J179" s="17">
        <f t="shared" si="47"/>
        <v>-6196.2799999999988</v>
      </c>
      <c r="K179" s="11">
        <f t="shared" si="43"/>
        <v>90.958687475531846</v>
      </c>
      <c r="L179" s="29" t="s">
        <v>422</v>
      </c>
    </row>
    <row r="180" spans="1:12" ht="60" outlineLevel="3" x14ac:dyDescent="0.2">
      <c r="A180" s="3" t="s">
        <v>299</v>
      </c>
      <c r="B180" s="5" t="s">
        <v>300</v>
      </c>
      <c r="C180" s="17">
        <v>0</v>
      </c>
      <c r="D180" s="17">
        <v>550</v>
      </c>
      <c r="E180" s="17">
        <v>1850</v>
      </c>
      <c r="F180" s="17">
        <f t="shared" si="48"/>
        <v>550</v>
      </c>
      <c r="G180" s="11" t="str">
        <f t="shared" si="45"/>
        <v>-</v>
      </c>
      <c r="H180" s="17">
        <f t="shared" si="44"/>
        <v>1850</v>
      </c>
      <c r="I180" s="11" t="str">
        <f t="shared" si="46"/>
        <v>-</v>
      </c>
      <c r="J180" s="17">
        <f t="shared" si="47"/>
        <v>1300</v>
      </c>
      <c r="K180" s="11">
        <f t="shared" si="43"/>
        <v>336.36363636363637</v>
      </c>
      <c r="L180" s="29" t="s">
        <v>422</v>
      </c>
    </row>
    <row r="181" spans="1:12" s="2" customFormat="1" ht="14.25" hidden="1" outlineLevel="2" collapsed="1" x14ac:dyDescent="0.2">
      <c r="A181" s="19" t="s">
        <v>238</v>
      </c>
      <c r="B181" s="4" t="s">
        <v>239</v>
      </c>
      <c r="C181" s="16">
        <f>C182</f>
        <v>0</v>
      </c>
      <c r="D181" s="16">
        <f t="shared" ref="D181:E181" si="52">D182</f>
        <v>0</v>
      </c>
      <c r="E181" s="16">
        <f t="shared" si="52"/>
        <v>0</v>
      </c>
      <c r="F181" s="16">
        <f t="shared" si="48"/>
        <v>0</v>
      </c>
      <c r="G181" s="9" t="str">
        <f t="shared" si="45"/>
        <v>-</v>
      </c>
      <c r="H181" s="16">
        <f t="shared" si="44"/>
        <v>0</v>
      </c>
      <c r="I181" s="9" t="str">
        <f t="shared" si="46"/>
        <v>-</v>
      </c>
      <c r="J181" s="16">
        <f t="shared" si="47"/>
        <v>0</v>
      </c>
      <c r="K181" s="9" t="str">
        <f t="shared" si="43"/>
        <v>-</v>
      </c>
      <c r="L181" s="29"/>
    </row>
    <row r="182" spans="1:12" ht="96" hidden="1" outlineLevel="3" x14ac:dyDescent="0.2">
      <c r="A182" s="3" t="s">
        <v>240</v>
      </c>
      <c r="B182" s="28" t="s">
        <v>241</v>
      </c>
      <c r="C182" s="17">
        <v>0</v>
      </c>
      <c r="D182" s="17">
        <v>0</v>
      </c>
      <c r="E182" s="17">
        <v>0</v>
      </c>
      <c r="F182" s="17">
        <f t="shared" si="48"/>
        <v>0</v>
      </c>
      <c r="G182" s="11" t="str">
        <f t="shared" si="45"/>
        <v>-</v>
      </c>
      <c r="H182" s="17">
        <f t="shared" si="44"/>
        <v>0</v>
      </c>
      <c r="I182" s="11" t="str">
        <f t="shared" si="46"/>
        <v>-</v>
      </c>
      <c r="J182" s="17">
        <f t="shared" si="47"/>
        <v>0</v>
      </c>
      <c r="K182" s="11" t="str">
        <f t="shared" si="43"/>
        <v>-</v>
      </c>
      <c r="L182" s="29" t="s">
        <v>422</v>
      </c>
    </row>
    <row r="183" spans="1:12" s="2" customFormat="1" ht="17.100000000000001" customHeight="1" outlineLevel="1" x14ac:dyDescent="0.2">
      <c r="A183" s="19" t="s">
        <v>129</v>
      </c>
      <c r="B183" s="4" t="s">
        <v>130</v>
      </c>
      <c r="C183" s="16">
        <f>C184</f>
        <v>0</v>
      </c>
      <c r="D183" s="16">
        <f>D184+D186</f>
        <v>21685.72</v>
      </c>
      <c r="E183" s="16">
        <f>E184+E186</f>
        <v>-174717.25</v>
      </c>
      <c r="F183" s="16">
        <f t="shared" si="48"/>
        <v>21685.72</v>
      </c>
      <c r="G183" s="9" t="str">
        <f t="shared" si="45"/>
        <v>-</v>
      </c>
      <c r="H183" s="16">
        <f t="shared" si="44"/>
        <v>-174717.25</v>
      </c>
      <c r="I183" s="9" t="str">
        <f t="shared" si="46"/>
        <v>-</v>
      </c>
      <c r="J183" s="16">
        <f t="shared" si="47"/>
        <v>-196402.97</v>
      </c>
      <c r="K183" s="9">
        <f t="shared" si="43"/>
        <v>-805.67880614524211</v>
      </c>
      <c r="L183" s="29"/>
    </row>
    <row r="184" spans="1:12" s="2" customFormat="1" ht="14.25" outlineLevel="2" x14ac:dyDescent="0.2">
      <c r="A184" s="19" t="s">
        <v>131</v>
      </c>
      <c r="B184" s="4" t="s">
        <v>132</v>
      </c>
      <c r="C184" s="16">
        <f>C185</f>
        <v>0</v>
      </c>
      <c r="D184" s="16">
        <f t="shared" ref="D184:E184" si="53">D185</f>
        <v>0</v>
      </c>
      <c r="E184" s="16">
        <f t="shared" si="53"/>
        <v>-196402.97</v>
      </c>
      <c r="F184" s="16">
        <f t="shared" si="48"/>
        <v>0</v>
      </c>
      <c r="G184" s="9" t="str">
        <f t="shared" si="45"/>
        <v>-</v>
      </c>
      <c r="H184" s="16">
        <f t="shared" si="44"/>
        <v>-196402.97</v>
      </c>
      <c r="I184" s="9" t="str">
        <f t="shared" si="46"/>
        <v>-</v>
      </c>
      <c r="J184" s="16">
        <f t="shared" si="47"/>
        <v>-196402.97</v>
      </c>
      <c r="K184" s="9" t="str">
        <f t="shared" si="43"/>
        <v>-</v>
      </c>
      <c r="L184" s="29"/>
    </row>
    <row r="185" spans="1:12" ht="25.5" outlineLevel="3" x14ac:dyDescent="0.2">
      <c r="A185" s="3" t="s">
        <v>133</v>
      </c>
      <c r="B185" s="5" t="s">
        <v>134</v>
      </c>
      <c r="C185" s="17">
        <v>0</v>
      </c>
      <c r="D185" s="17">
        <v>0</v>
      </c>
      <c r="E185" s="17">
        <v>-196402.97</v>
      </c>
      <c r="F185" s="17">
        <f t="shared" si="48"/>
        <v>0</v>
      </c>
      <c r="G185" s="11" t="str">
        <f t="shared" si="45"/>
        <v>-</v>
      </c>
      <c r="H185" s="17">
        <f t="shared" si="44"/>
        <v>-196402.97</v>
      </c>
      <c r="I185" s="11" t="str">
        <f t="shared" si="46"/>
        <v>-</v>
      </c>
      <c r="J185" s="17">
        <f t="shared" si="47"/>
        <v>-196402.97</v>
      </c>
      <c r="K185" s="11" t="str">
        <f t="shared" si="43"/>
        <v>-</v>
      </c>
      <c r="L185" s="29" t="s">
        <v>422</v>
      </c>
    </row>
    <row r="186" spans="1:12" ht="15" outlineLevel="3" x14ac:dyDescent="0.2">
      <c r="A186" s="19" t="s">
        <v>443</v>
      </c>
      <c r="B186" s="4" t="s">
        <v>444</v>
      </c>
      <c r="C186" s="16">
        <v>0</v>
      </c>
      <c r="D186" s="16">
        <f>D187</f>
        <v>21685.72</v>
      </c>
      <c r="E186" s="16">
        <f>E187</f>
        <v>21685.72</v>
      </c>
      <c r="F186" s="17">
        <f t="shared" si="48"/>
        <v>21685.72</v>
      </c>
      <c r="G186" s="11" t="str">
        <f t="shared" si="45"/>
        <v>-</v>
      </c>
      <c r="H186" s="17">
        <f t="shared" si="44"/>
        <v>21685.72</v>
      </c>
      <c r="I186" s="11" t="str">
        <f t="shared" si="46"/>
        <v>-</v>
      </c>
      <c r="J186" s="17">
        <f t="shared" si="47"/>
        <v>0</v>
      </c>
      <c r="K186" s="11"/>
      <c r="L186" s="29"/>
    </row>
    <row r="187" spans="1:12" ht="25.5" outlineLevel="3" x14ac:dyDescent="0.2">
      <c r="A187" s="3" t="s">
        <v>445</v>
      </c>
      <c r="B187" s="5" t="s">
        <v>446</v>
      </c>
      <c r="C187" s="17">
        <v>0</v>
      </c>
      <c r="D187" s="17">
        <v>21685.72</v>
      </c>
      <c r="E187" s="17">
        <v>21685.72</v>
      </c>
      <c r="F187" s="17">
        <f t="shared" si="48"/>
        <v>21685.72</v>
      </c>
      <c r="G187" s="11" t="str">
        <f t="shared" si="45"/>
        <v>-</v>
      </c>
      <c r="H187" s="17">
        <f t="shared" si="44"/>
        <v>21685.72</v>
      </c>
      <c r="I187" s="11" t="str">
        <f t="shared" si="46"/>
        <v>-</v>
      </c>
      <c r="J187" s="17">
        <f t="shared" si="47"/>
        <v>0</v>
      </c>
      <c r="K187" s="11"/>
      <c r="L187" s="29" t="s">
        <v>422</v>
      </c>
    </row>
    <row r="188" spans="1:12" s="2" customFormat="1" ht="14.25" x14ac:dyDescent="0.2">
      <c r="A188" s="19" t="s">
        <v>135</v>
      </c>
      <c r="B188" s="4" t="s">
        <v>136</v>
      </c>
      <c r="C188" s="16">
        <f>C189+C221+C225</f>
        <v>1695700643.4400001</v>
      </c>
      <c r="D188" s="16">
        <f>D189+D221+D225</f>
        <v>2471734152.8500004</v>
      </c>
      <c r="E188" s="16">
        <f>E189+E221+E225</f>
        <v>2426227871.1400003</v>
      </c>
      <c r="F188" s="16">
        <f t="shared" si="48"/>
        <v>776033509.41000032</v>
      </c>
      <c r="G188" s="9">
        <f t="shared" si="45"/>
        <v>145.76477059274401</v>
      </c>
      <c r="H188" s="16">
        <f t="shared" si="44"/>
        <v>730527227.70000029</v>
      </c>
      <c r="I188" s="9">
        <f t="shared" si="46"/>
        <v>143.08114350997764</v>
      </c>
      <c r="J188" s="16">
        <f t="shared" si="47"/>
        <v>-45506281.710000038</v>
      </c>
      <c r="K188" s="9">
        <f t="shared" si="43"/>
        <v>98.15893300428246</v>
      </c>
      <c r="L188" s="31"/>
    </row>
    <row r="189" spans="1:12" s="2" customFormat="1" ht="36" outlineLevel="1" x14ac:dyDescent="0.2">
      <c r="A189" s="19" t="s">
        <v>137</v>
      </c>
      <c r="B189" s="4" t="s">
        <v>138</v>
      </c>
      <c r="C189" s="16">
        <f>C190+C193+C205+C213</f>
        <v>1695700643.4400001</v>
      </c>
      <c r="D189" s="16">
        <f t="shared" ref="D189:E189" si="54">D190+D193+D205+D213</f>
        <v>2476527702</v>
      </c>
      <c r="E189" s="16">
        <f t="shared" si="54"/>
        <v>2431021420.29</v>
      </c>
      <c r="F189" s="16">
        <f t="shared" si="48"/>
        <v>780827058.55999994</v>
      </c>
      <c r="G189" s="9">
        <f t="shared" si="45"/>
        <v>146.04745900054431</v>
      </c>
      <c r="H189" s="16">
        <f t="shared" si="44"/>
        <v>735320776.8499999</v>
      </c>
      <c r="I189" s="9">
        <f t="shared" si="46"/>
        <v>143.3638319177779</v>
      </c>
      <c r="J189" s="16">
        <f t="shared" si="47"/>
        <v>-45506281.710000038</v>
      </c>
      <c r="K189" s="9">
        <f t="shared" si="43"/>
        <v>98.16249656027469</v>
      </c>
      <c r="L189" s="31"/>
    </row>
    <row r="190" spans="1:12" s="2" customFormat="1" ht="24" outlineLevel="2" x14ac:dyDescent="0.2">
      <c r="A190" s="19" t="s">
        <v>183</v>
      </c>
      <c r="B190" s="4" t="s">
        <v>139</v>
      </c>
      <c r="C190" s="16">
        <f>C191+C192</f>
        <v>0</v>
      </c>
      <c r="D190" s="16">
        <f t="shared" ref="D190:E190" si="55">D191+D192</f>
        <v>138711061</v>
      </c>
      <c r="E190" s="16">
        <f t="shared" si="55"/>
        <v>138711061</v>
      </c>
      <c r="F190" s="16">
        <f t="shared" si="48"/>
        <v>138711061</v>
      </c>
      <c r="G190" s="9" t="str">
        <f t="shared" si="45"/>
        <v>-</v>
      </c>
      <c r="H190" s="16">
        <f t="shared" si="44"/>
        <v>138711061</v>
      </c>
      <c r="I190" s="9" t="str">
        <f t="shared" si="46"/>
        <v>-</v>
      </c>
      <c r="J190" s="16">
        <f t="shared" si="47"/>
        <v>0</v>
      </c>
      <c r="K190" s="9">
        <f t="shared" si="43"/>
        <v>100</v>
      </c>
      <c r="L190" s="31"/>
    </row>
    <row r="191" spans="1:12" s="2" customFormat="1" ht="24.2" customHeight="1" outlineLevel="3" x14ac:dyDescent="0.2">
      <c r="A191" s="3" t="s">
        <v>184</v>
      </c>
      <c r="B191" s="5" t="s">
        <v>140</v>
      </c>
      <c r="C191" s="17">
        <v>0</v>
      </c>
      <c r="D191" s="17">
        <v>137711061</v>
      </c>
      <c r="E191" s="17">
        <v>137711061</v>
      </c>
      <c r="F191" s="17">
        <f t="shared" si="48"/>
        <v>137711061</v>
      </c>
      <c r="G191" s="11" t="str">
        <f t="shared" si="45"/>
        <v>-</v>
      </c>
      <c r="H191" s="17">
        <f t="shared" si="44"/>
        <v>137711061</v>
      </c>
      <c r="I191" s="11" t="str">
        <f t="shared" si="46"/>
        <v>-</v>
      </c>
      <c r="J191" s="17">
        <f t="shared" si="47"/>
        <v>0</v>
      </c>
      <c r="K191" s="11">
        <f t="shared" si="43"/>
        <v>100</v>
      </c>
      <c r="L191" s="53" t="s">
        <v>348</v>
      </c>
    </row>
    <row r="192" spans="1:12" ht="15" outlineLevel="3" x14ac:dyDescent="0.2">
      <c r="A192" s="3" t="s">
        <v>212</v>
      </c>
      <c r="B192" s="5" t="s">
        <v>213</v>
      </c>
      <c r="C192" s="17">
        <v>0</v>
      </c>
      <c r="D192" s="17">
        <v>1000000</v>
      </c>
      <c r="E192" s="17">
        <v>1000000</v>
      </c>
      <c r="F192" s="17">
        <f t="shared" si="48"/>
        <v>1000000</v>
      </c>
      <c r="G192" s="11" t="str">
        <f t="shared" si="45"/>
        <v>-</v>
      </c>
      <c r="H192" s="17">
        <f t="shared" si="44"/>
        <v>1000000</v>
      </c>
      <c r="I192" s="11" t="str">
        <f t="shared" si="46"/>
        <v>-</v>
      </c>
      <c r="J192" s="17">
        <f t="shared" si="47"/>
        <v>0</v>
      </c>
      <c r="K192" s="11">
        <f t="shared" si="43"/>
        <v>100</v>
      </c>
      <c r="L192" s="55"/>
    </row>
    <row r="193" spans="1:12" s="2" customFormat="1" ht="24" outlineLevel="2" x14ac:dyDescent="0.2">
      <c r="A193" s="19" t="s">
        <v>185</v>
      </c>
      <c r="B193" s="4" t="s">
        <v>141</v>
      </c>
      <c r="C193" s="16">
        <f>SUM(C194:C204)</f>
        <v>777608772.5</v>
      </c>
      <c r="D193" s="16">
        <f t="shared" ref="D193:E193" si="56">SUM(D194:D204)</f>
        <v>1116015895.3699999</v>
      </c>
      <c r="E193" s="16">
        <f t="shared" si="56"/>
        <v>1099509669.27</v>
      </c>
      <c r="F193" s="16">
        <f t="shared" si="48"/>
        <v>338407122.86999989</v>
      </c>
      <c r="G193" s="9">
        <f t="shared" si="45"/>
        <v>143.51894356618772</v>
      </c>
      <c r="H193" s="16">
        <f t="shared" si="44"/>
        <v>321900896.76999998</v>
      </c>
      <c r="I193" s="9">
        <f t="shared" si="46"/>
        <v>141.39625325150251</v>
      </c>
      <c r="J193" s="16">
        <f t="shared" si="47"/>
        <v>-16506226.099999905</v>
      </c>
      <c r="K193" s="9">
        <f t="shared" si="43"/>
        <v>98.52096854816503</v>
      </c>
      <c r="L193" s="31"/>
    </row>
    <row r="194" spans="1:12" ht="36.4" customHeight="1" outlineLevel="3" x14ac:dyDescent="0.2">
      <c r="A194" s="3" t="s">
        <v>243</v>
      </c>
      <c r="B194" s="5" t="s">
        <v>242</v>
      </c>
      <c r="C194" s="17">
        <v>221152100</v>
      </c>
      <c r="D194" s="17">
        <v>117207397.58</v>
      </c>
      <c r="E194" s="17">
        <v>101328889.36</v>
      </c>
      <c r="F194" s="17">
        <f t="shared" si="48"/>
        <v>-103944702.42</v>
      </c>
      <c r="G194" s="11">
        <f t="shared" si="45"/>
        <v>52.998546059476716</v>
      </c>
      <c r="H194" s="17">
        <f t="shared" si="44"/>
        <v>-119823210.64</v>
      </c>
      <c r="I194" s="11">
        <f t="shared" si="46"/>
        <v>45.818642174322562</v>
      </c>
      <c r="J194" s="17">
        <f t="shared" si="47"/>
        <v>-15878508.219999999</v>
      </c>
      <c r="K194" s="11">
        <f t="shared" si="43"/>
        <v>86.452639894881969</v>
      </c>
      <c r="L194" s="53" t="s">
        <v>348</v>
      </c>
    </row>
    <row r="195" spans="1:12" ht="96" outlineLevel="3" x14ac:dyDescent="0.2">
      <c r="A195" s="3" t="s">
        <v>409</v>
      </c>
      <c r="B195" s="28" t="s">
        <v>214</v>
      </c>
      <c r="C195" s="17">
        <v>0</v>
      </c>
      <c r="D195" s="17">
        <v>587127344.67999995</v>
      </c>
      <c r="E195" s="17">
        <v>587127344.67999995</v>
      </c>
      <c r="F195" s="17">
        <f t="shared" si="48"/>
        <v>587127344.67999995</v>
      </c>
      <c r="G195" s="11" t="str">
        <f t="shared" si="45"/>
        <v>-</v>
      </c>
      <c r="H195" s="17">
        <f t="shared" si="44"/>
        <v>587127344.67999995</v>
      </c>
      <c r="I195" s="11" t="str">
        <f t="shared" si="46"/>
        <v>-</v>
      </c>
      <c r="J195" s="17">
        <f t="shared" si="47"/>
        <v>0</v>
      </c>
      <c r="K195" s="11">
        <f t="shared" si="43"/>
        <v>100</v>
      </c>
      <c r="L195" s="54"/>
    </row>
    <row r="196" spans="1:12" ht="72" outlineLevel="3" x14ac:dyDescent="0.2">
      <c r="A196" s="3" t="s">
        <v>186</v>
      </c>
      <c r="B196" s="28" t="s">
        <v>160</v>
      </c>
      <c r="C196" s="17">
        <v>2668524</v>
      </c>
      <c r="D196" s="17">
        <v>24286210.5</v>
      </c>
      <c r="E196" s="17">
        <v>24286210.5</v>
      </c>
      <c r="F196" s="17">
        <f t="shared" si="48"/>
        <v>21617686.5</v>
      </c>
      <c r="G196" s="11">
        <f t="shared" si="45"/>
        <v>910.09900978968153</v>
      </c>
      <c r="H196" s="17">
        <f t="shared" si="44"/>
        <v>21617686.5</v>
      </c>
      <c r="I196" s="11">
        <f t="shared" si="46"/>
        <v>910.09900978968153</v>
      </c>
      <c r="J196" s="17">
        <f t="shared" si="47"/>
        <v>0</v>
      </c>
      <c r="K196" s="11">
        <f t="shared" si="43"/>
        <v>100</v>
      </c>
      <c r="L196" s="54"/>
    </row>
    <row r="197" spans="1:12" s="2" customFormat="1" ht="60" outlineLevel="3" x14ac:dyDescent="0.2">
      <c r="A197" s="3" t="s">
        <v>187</v>
      </c>
      <c r="B197" s="5" t="s">
        <v>410</v>
      </c>
      <c r="C197" s="17">
        <v>647500</v>
      </c>
      <c r="D197" s="17">
        <v>647531.1</v>
      </c>
      <c r="E197" s="17">
        <v>647531.1</v>
      </c>
      <c r="F197" s="17">
        <f t="shared" si="48"/>
        <v>31.099999999976717</v>
      </c>
      <c r="G197" s="11">
        <f t="shared" si="45"/>
        <v>100.00480308880309</v>
      </c>
      <c r="H197" s="17">
        <f t="shared" si="44"/>
        <v>31.099999999976717</v>
      </c>
      <c r="I197" s="11">
        <f t="shared" si="46"/>
        <v>100.00480308880309</v>
      </c>
      <c r="J197" s="17">
        <f t="shared" si="47"/>
        <v>0</v>
      </c>
      <c r="K197" s="11">
        <f t="shared" si="43"/>
        <v>100</v>
      </c>
      <c r="L197" s="54"/>
    </row>
    <row r="198" spans="1:12" s="2" customFormat="1" ht="36" outlineLevel="3" x14ac:dyDescent="0.2">
      <c r="A198" s="3" t="s">
        <v>411</v>
      </c>
      <c r="B198" s="5" t="s">
        <v>412</v>
      </c>
      <c r="C198" s="17">
        <v>310835760.24000001</v>
      </c>
      <c r="D198" s="17">
        <v>310835760.24000001</v>
      </c>
      <c r="E198" s="17">
        <v>310835760.23000002</v>
      </c>
      <c r="F198" s="17">
        <f t="shared" si="48"/>
        <v>0</v>
      </c>
      <c r="G198" s="11">
        <f t="shared" si="45"/>
        <v>100</v>
      </c>
      <c r="H198" s="17">
        <f t="shared" si="44"/>
        <v>-9.9999904632568359E-3</v>
      </c>
      <c r="I198" s="11">
        <f t="shared" si="46"/>
        <v>99.999999996782876</v>
      </c>
      <c r="J198" s="17">
        <f t="shared" si="47"/>
        <v>-9.9999904632568359E-3</v>
      </c>
      <c r="K198" s="11">
        <f t="shared" si="43"/>
        <v>99.999999996782876</v>
      </c>
      <c r="L198" s="54"/>
    </row>
    <row r="199" spans="1:12" ht="36" hidden="1" outlineLevel="3" x14ac:dyDescent="0.2">
      <c r="A199" s="3" t="s">
        <v>215</v>
      </c>
      <c r="B199" s="5" t="s">
        <v>216</v>
      </c>
      <c r="C199" s="17">
        <v>0</v>
      </c>
      <c r="D199" s="17">
        <v>0</v>
      </c>
      <c r="E199" s="17">
        <v>0</v>
      </c>
      <c r="F199" s="17">
        <f t="shared" si="48"/>
        <v>0</v>
      </c>
      <c r="G199" s="11" t="str">
        <f t="shared" si="45"/>
        <v>-</v>
      </c>
      <c r="H199" s="17">
        <f t="shared" si="44"/>
        <v>0</v>
      </c>
      <c r="I199" s="11" t="str">
        <f t="shared" si="46"/>
        <v>-</v>
      </c>
      <c r="J199" s="17">
        <f t="shared" si="47"/>
        <v>0</v>
      </c>
      <c r="K199" s="11" t="str">
        <f t="shared" si="43"/>
        <v>-</v>
      </c>
      <c r="L199" s="54"/>
    </row>
    <row r="200" spans="1:12" ht="24" outlineLevel="3" x14ac:dyDescent="0.2">
      <c r="A200" s="3" t="s">
        <v>188</v>
      </c>
      <c r="B200" s="5" t="s">
        <v>161</v>
      </c>
      <c r="C200" s="17">
        <v>1617800</v>
      </c>
      <c r="D200" s="17">
        <v>1617775.42</v>
      </c>
      <c r="E200" s="17">
        <v>1617775.42</v>
      </c>
      <c r="F200" s="17">
        <f t="shared" si="48"/>
        <v>-24.580000000074506</v>
      </c>
      <c r="G200" s="11">
        <f t="shared" si="45"/>
        <v>99.99848065273828</v>
      </c>
      <c r="H200" s="17">
        <f t="shared" si="44"/>
        <v>-24.580000000074506</v>
      </c>
      <c r="I200" s="11">
        <f t="shared" si="46"/>
        <v>99.99848065273828</v>
      </c>
      <c r="J200" s="17">
        <f t="shared" si="47"/>
        <v>0</v>
      </c>
      <c r="K200" s="11">
        <f t="shared" si="43"/>
        <v>100</v>
      </c>
      <c r="L200" s="54"/>
    </row>
    <row r="201" spans="1:12" ht="24" outlineLevel="3" x14ac:dyDescent="0.2">
      <c r="A201" s="3" t="s">
        <v>189</v>
      </c>
      <c r="B201" s="5" t="s">
        <v>217</v>
      </c>
      <c r="C201" s="17">
        <v>23363000</v>
      </c>
      <c r="D201" s="17">
        <v>26749592.789999999</v>
      </c>
      <c r="E201" s="17">
        <v>26749592.789999999</v>
      </c>
      <c r="F201" s="17">
        <f t="shared" si="48"/>
        <v>3386592.7899999991</v>
      </c>
      <c r="G201" s="11">
        <f t="shared" si="45"/>
        <v>114.49553905748404</v>
      </c>
      <c r="H201" s="17">
        <f t="shared" si="44"/>
        <v>3386592.7899999991</v>
      </c>
      <c r="I201" s="11">
        <f t="shared" si="46"/>
        <v>114.49553905748404</v>
      </c>
      <c r="J201" s="17">
        <f t="shared" si="47"/>
        <v>0</v>
      </c>
      <c r="K201" s="11">
        <f t="shared" si="43"/>
        <v>100</v>
      </c>
      <c r="L201" s="54"/>
    </row>
    <row r="202" spans="1:12" ht="28.5" customHeight="1" outlineLevel="3" x14ac:dyDescent="0.2">
      <c r="A202" s="3" t="s">
        <v>451</v>
      </c>
      <c r="B202" s="5" t="s">
        <v>452</v>
      </c>
      <c r="C202" s="17">
        <v>0</v>
      </c>
      <c r="D202" s="17">
        <v>3962487.8</v>
      </c>
      <c r="E202" s="17">
        <v>3962487.8</v>
      </c>
      <c r="F202" s="17">
        <f t="shared" si="48"/>
        <v>3962487.8</v>
      </c>
      <c r="G202" s="11" t="str">
        <f t="shared" si="45"/>
        <v>-</v>
      </c>
      <c r="H202" s="17">
        <f t="shared" si="44"/>
        <v>3962487.8</v>
      </c>
      <c r="I202" s="11" t="str">
        <f t="shared" si="46"/>
        <v>-</v>
      </c>
      <c r="J202" s="17">
        <f t="shared" si="47"/>
        <v>0</v>
      </c>
      <c r="K202" s="11">
        <f t="shared" si="43"/>
        <v>100</v>
      </c>
      <c r="L202" s="54"/>
    </row>
    <row r="203" spans="1:12" ht="24" hidden="1" outlineLevel="3" x14ac:dyDescent="0.2">
      <c r="A203" s="3" t="s">
        <v>202</v>
      </c>
      <c r="B203" s="5" t="s">
        <v>203</v>
      </c>
      <c r="C203" s="17">
        <v>0</v>
      </c>
      <c r="D203" s="17">
        <v>0</v>
      </c>
      <c r="E203" s="17">
        <v>0</v>
      </c>
      <c r="F203" s="17">
        <f t="shared" si="48"/>
        <v>0</v>
      </c>
      <c r="G203" s="11" t="str">
        <f t="shared" si="45"/>
        <v>-</v>
      </c>
      <c r="H203" s="17">
        <f t="shared" si="44"/>
        <v>0</v>
      </c>
      <c r="I203" s="11" t="str">
        <f t="shared" si="46"/>
        <v>-</v>
      </c>
      <c r="J203" s="17">
        <f t="shared" si="47"/>
        <v>0</v>
      </c>
      <c r="K203" s="11" t="str">
        <f t="shared" si="43"/>
        <v>-</v>
      </c>
      <c r="L203" s="54"/>
    </row>
    <row r="204" spans="1:12" ht="15" outlineLevel="3" x14ac:dyDescent="0.2">
      <c r="A204" s="3" t="s">
        <v>190</v>
      </c>
      <c r="B204" s="5" t="s">
        <v>142</v>
      </c>
      <c r="C204" s="17">
        <v>217324088.25999999</v>
      </c>
      <c r="D204" s="17">
        <v>43581795.259999998</v>
      </c>
      <c r="E204" s="17">
        <v>42954077.390000001</v>
      </c>
      <c r="F204" s="17">
        <f t="shared" si="48"/>
        <v>-173742293</v>
      </c>
      <c r="G204" s="11">
        <f t="shared" si="45"/>
        <v>20.053826342462347</v>
      </c>
      <c r="H204" s="17">
        <f t="shared" si="44"/>
        <v>-174370010.87</v>
      </c>
      <c r="I204" s="11">
        <f t="shared" si="46"/>
        <v>19.764986814812278</v>
      </c>
      <c r="J204" s="17">
        <f t="shared" si="47"/>
        <v>-627717.86999999732</v>
      </c>
      <c r="K204" s="11">
        <f t="shared" si="43"/>
        <v>98.559678723065076</v>
      </c>
      <c r="L204" s="55"/>
    </row>
    <row r="205" spans="1:12" s="2" customFormat="1" ht="24" outlineLevel="2" x14ac:dyDescent="0.2">
      <c r="A205" s="19" t="s">
        <v>191</v>
      </c>
      <c r="B205" s="4" t="s">
        <v>143</v>
      </c>
      <c r="C205" s="16">
        <f>SUM(C206:C212)</f>
        <v>917087370.94000006</v>
      </c>
      <c r="D205" s="16">
        <f>SUM(D206:D212)</f>
        <v>979132083.54999995</v>
      </c>
      <c r="E205" s="16">
        <f>SUM(E206:E212)</f>
        <v>970132027.94000006</v>
      </c>
      <c r="F205" s="16">
        <f t="shared" si="48"/>
        <v>62044712.609999895</v>
      </c>
      <c r="G205" s="9">
        <f t="shared" si="45"/>
        <v>106.76540911760731</v>
      </c>
      <c r="H205" s="16">
        <f t="shared" si="44"/>
        <v>53044657</v>
      </c>
      <c r="I205" s="9">
        <f t="shared" si="46"/>
        <v>105.78403527088483</v>
      </c>
      <c r="J205" s="16">
        <f t="shared" si="47"/>
        <v>-9000055.6099998951</v>
      </c>
      <c r="K205" s="9">
        <f t="shared" si="43"/>
        <v>99.080812919808665</v>
      </c>
      <c r="L205" s="31"/>
    </row>
    <row r="206" spans="1:12" s="2" customFormat="1" ht="36.4" customHeight="1" outlineLevel="3" x14ac:dyDescent="0.2">
      <c r="A206" s="3" t="s">
        <v>192</v>
      </c>
      <c r="B206" s="5" t="s">
        <v>144</v>
      </c>
      <c r="C206" s="17">
        <v>38956400</v>
      </c>
      <c r="D206" s="17">
        <v>34220441.780000001</v>
      </c>
      <c r="E206" s="17">
        <v>33630123.049999997</v>
      </c>
      <c r="F206" s="17">
        <f t="shared" si="48"/>
        <v>-4735958.2199999988</v>
      </c>
      <c r="G206" s="11">
        <f t="shared" si="45"/>
        <v>87.842926399770008</v>
      </c>
      <c r="H206" s="17">
        <f t="shared" si="44"/>
        <v>-5326276.950000003</v>
      </c>
      <c r="I206" s="11">
        <f t="shared" si="46"/>
        <v>86.327594567259808</v>
      </c>
      <c r="J206" s="17">
        <f t="shared" si="47"/>
        <v>-590318.73000000417</v>
      </c>
      <c r="K206" s="11">
        <f t="shared" si="43"/>
        <v>98.274952924935604</v>
      </c>
      <c r="L206" s="53" t="s">
        <v>348</v>
      </c>
    </row>
    <row r="207" spans="1:12" s="2" customFormat="1" ht="72" outlineLevel="3" x14ac:dyDescent="0.2">
      <c r="A207" s="3" t="s">
        <v>193</v>
      </c>
      <c r="B207" s="5" t="s">
        <v>145</v>
      </c>
      <c r="C207" s="17">
        <v>50223300</v>
      </c>
      <c r="D207" s="17">
        <v>35483839.140000001</v>
      </c>
      <c r="E207" s="17">
        <v>33678343.020000003</v>
      </c>
      <c r="F207" s="17">
        <f t="shared" si="48"/>
        <v>-14739460.859999999</v>
      </c>
      <c r="G207" s="11">
        <f t="shared" si="45"/>
        <v>70.652145796871181</v>
      </c>
      <c r="H207" s="17">
        <f t="shared" si="44"/>
        <v>-16544956.979999997</v>
      </c>
      <c r="I207" s="11">
        <f t="shared" si="46"/>
        <v>67.057208546630747</v>
      </c>
      <c r="J207" s="17">
        <f t="shared" si="47"/>
        <v>-1805496.1199999973</v>
      </c>
      <c r="K207" s="11">
        <f t="shared" si="43"/>
        <v>94.911779097869058</v>
      </c>
      <c r="L207" s="54"/>
    </row>
    <row r="208" spans="1:12" s="2" customFormat="1" ht="60" outlineLevel="3" x14ac:dyDescent="0.2">
      <c r="A208" s="3" t="s">
        <v>194</v>
      </c>
      <c r="B208" s="5" t="s">
        <v>146</v>
      </c>
      <c r="C208" s="17">
        <v>56635800</v>
      </c>
      <c r="D208" s="17">
        <v>56635755</v>
      </c>
      <c r="E208" s="17">
        <v>56635755</v>
      </c>
      <c r="F208" s="17">
        <f t="shared" si="48"/>
        <v>-45</v>
      </c>
      <c r="G208" s="11">
        <f t="shared" si="45"/>
        <v>99.999920544955671</v>
      </c>
      <c r="H208" s="17">
        <f t="shared" si="44"/>
        <v>-45</v>
      </c>
      <c r="I208" s="11">
        <f t="shared" si="46"/>
        <v>99.999920544955671</v>
      </c>
      <c r="J208" s="17">
        <f t="shared" si="47"/>
        <v>0</v>
      </c>
      <c r="K208" s="11">
        <f t="shared" si="43"/>
        <v>100</v>
      </c>
      <c r="L208" s="54"/>
    </row>
    <row r="209" spans="1:12" ht="48" outlineLevel="3" x14ac:dyDescent="0.2">
      <c r="A209" s="3" t="s">
        <v>195</v>
      </c>
      <c r="B209" s="5" t="s">
        <v>147</v>
      </c>
      <c r="C209" s="17">
        <v>2000</v>
      </c>
      <c r="D209" s="17">
        <v>2043</v>
      </c>
      <c r="E209" s="17">
        <v>2043</v>
      </c>
      <c r="F209" s="17">
        <f t="shared" si="48"/>
        <v>43</v>
      </c>
      <c r="G209" s="11">
        <f t="shared" si="45"/>
        <v>102.15</v>
      </c>
      <c r="H209" s="17">
        <f t="shared" si="44"/>
        <v>43</v>
      </c>
      <c r="I209" s="11">
        <f t="shared" si="46"/>
        <v>102.15</v>
      </c>
      <c r="J209" s="17">
        <f t="shared" si="47"/>
        <v>0</v>
      </c>
      <c r="K209" s="11">
        <f t="shared" ref="K209:K229" si="57">IFERROR(E209/D209*100,"-")</f>
        <v>100</v>
      </c>
      <c r="L209" s="54"/>
    </row>
    <row r="210" spans="1:12" ht="48" outlineLevel="3" x14ac:dyDescent="0.2">
      <c r="A210" s="3" t="s">
        <v>301</v>
      </c>
      <c r="B210" s="5" t="s">
        <v>302</v>
      </c>
      <c r="C210" s="17">
        <v>30935520</v>
      </c>
      <c r="D210" s="17">
        <v>34099380</v>
      </c>
      <c r="E210" s="17">
        <v>34099380</v>
      </c>
      <c r="F210" s="17">
        <f t="shared" si="48"/>
        <v>3163860</v>
      </c>
      <c r="G210" s="11">
        <f t="shared" si="45"/>
        <v>110.22727272727273</v>
      </c>
      <c r="H210" s="17">
        <f t="shared" ref="H210:H229" si="58">E210-C210</f>
        <v>3163860</v>
      </c>
      <c r="I210" s="11">
        <f t="shared" si="46"/>
        <v>110.22727272727273</v>
      </c>
      <c r="J210" s="17">
        <f t="shared" si="47"/>
        <v>0</v>
      </c>
      <c r="K210" s="11">
        <f t="shared" si="57"/>
        <v>100</v>
      </c>
      <c r="L210" s="54"/>
    </row>
    <row r="211" spans="1:12" ht="48" outlineLevel="3" x14ac:dyDescent="0.2">
      <c r="A211" s="3" t="s">
        <v>303</v>
      </c>
      <c r="B211" s="5" t="s">
        <v>304</v>
      </c>
      <c r="C211" s="17">
        <v>45535400</v>
      </c>
      <c r="D211" s="17">
        <v>41159300</v>
      </c>
      <c r="E211" s="17">
        <v>41159300</v>
      </c>
      <c r="F211" s="17">
        <f t="shared" si="48"/>
        <v>-4376100</v>
      </c>
      <c r="G211" s="11">
        <f t="shared" si="45"/>
        <v>90.389674846383244</v>
      </c>
      <c r="H211" s="17">
        <f t="shared" si="58"/>
        <v>-4376100</v>
      </c>
      <c r="I211" s="11">
        <f t="shared" si="46"/>
        <v>90.389674846383244</v>
      </c>
      <c r="J211" s="17">
        <f t="shared" si="47"/>
        <v>0</v>
      </c>
      <c r="K211" s="11">
        <f t="shared" si="57"/>
        <v>100</v>
      </c>
      <c r="L211" s="54"/>
    </row>
    <row r="212" spans="1:12" s="2" customFormat="1" ht="15" outlineLevel="3" x14ac:dyDescent="0.2">
      <c r="A212" s="3" t="s">
        <v>196</v>
      </c>
      <c r="B212" s="5" t="s">
        <v>148</v>
      </c>
      <c r="C212" s="17">
        <v>694798950.94000006</v>
      </c>
      <c r="D212" s="17">
        <v>777531324.63</v>
      </c>
      <c r="E212" s="17">
        <v>770927083.87</v>
      </c>
      <c r="F212" s="17">
        <f t="shared" si="48"/>
        <v>82732373.689999938</v>
      </c>
      <c r="G212" s="11">
        <f t="shared" si="45"/>
        <v>111.90738321899745</v>
      </c>
      <c r="H212" s="17">
        <f t="shared" si="58"/>
        <v>76128132.929999948</v>
      </c>
      <c r="I212" s="11">
        <f t="shared" si="46"/>
        <v>110.95685778267304</v>
      </c>
      <c r="J212" s="17">
        <f t="shared" si="47"/>
        <v>-6604240.7599999905</v>
      </c>
      <c r="K212" s="11">
        <f t="shared" si="57"/>
        <v>99.150614187390744</v>
      </c>
      <c r="L212" s="55"/>
    </row>
    <row r="213" spans="1:12" s="2" customFormat="1" ht="14.25" outlineLevel="2" x14ac:dyDescent="0.2">
      <c r="A213" s="19" t="s">
        <v>197</v>
      </c>
      <c r="B213" s="4" t="s">
        <v>162</v>
      </c>
      <c r="C213" s="16">
        <f>C216+C218+C219+C220</f>
        <v>1004500</v>
      </c>
      <c r="D213" s="16">
        <f>SUM(D214:D220)</f>
        <v>242668662.08000001</v>
      </c>
      <c r="E213" s="16">
        <f>SUM(E214:E220)</f>
        <v>222668662.08000001</v>
      </c>
      <c r="F213" s="16">
        <f t="shared" si="48"/>
        <v>241664162.08000001</v>
      </c>
      <c r="G213" s="9">
        <f t="shared" si="45"/>
        <v>24158.154512692883</v>
      </c>
      <c r="H213" s="16">
        <f t="shared" si="58"/>
        <v>221664162.08000001</v>
      </c>
      <c r="I213" s="9">
        <f t="shared" si="46"/>
        <v>22167.114194126432</v>
      </c>
      <c r="J213" s="16">
        <f t="shared" si="47"/>
        <v>-20000000</v>
      </c>
      <c r="K213" s="9">
        <f t="shared" si="57"/>
        <v>91.758309528485128</v>
      </c>
      <c r="L213" s="31"/>
    </row>
    <row r="214" spans="1:12" ht="36.4" hidden="1" customHeight="1" outlineLevel="3" x14ac:dyDescent="0.2">
      <c r="A214" s="3" t="s">
        <v>305</v>
      </c>
      <c r="B214" s="5" t="s">
        <v>306</v>
      </c>
      <c r="C214" s="17">
        <v>0</v>
      </c>
      <c r="D214" s="17">
        <v>0</v>
      </c>
      <c r="E214" s="17">
        <v>0</v>
      </c>
      <c r="F214" s="17">
        <f t="shared" si="48"/>
        <v>0</v>
      </c>
      <c r="G214" s="11" t="str">
        <f t="shared" si="45"/>
        <v>-</v>
      </c>
      <c r="H214" s="17">
        <f t="shared" si="58"/>
        <v>0</v>
      </c>
      <c r="I214" s="11" t="str">
        <f t="shared" si="46"/>
        <v>-</v>
      </c>
      <c r="J214" s="17">
        <f t="shared" si="47"/>
        <v>0</v>
      </c>
      <c r="K214" s="11" t="str">
        <f t="shared" si="57"/>
        <v>-</v>
      </c>
      <c r="L214" s="52" t="s">
        <v>348</v>
      </c>
    </row>
    <row r="215" spans="1:12" ht="67.5" customHeight="1" outlineLevel="3" x14ac:dyDescent="0.2">
      <c r="A215" s="3" t="s">
        <v>453</v>
      </c>
      <c r="B215" s="5" t="s">
        <v>454</v>
      </c>
      <c r="C215" s="17">
        <v>0</v>
      </c>
      <c r="D215" s="17">
        <v>1004463.15</v>
      </c>
      <c r="E215" s="17">
        <v>1004463.15</v>
      </c>
      <c r="F215" s="17">
        <f t="shared" si="48"/>
        <v>1004463.15</v>
      </c>
      <c r="G215" s="11" t="str">
        <f t="shared" si="45"/>
        <v>-</v>
      </c>
      <c r="H215" s="17">
        <f t="shared" si="58"/>
        <v>1004463.15</v>
      </c>
      <c r="I215" s="11" t="str">
        <f t="shared" si="46"/>
        <v>-</v>
      </c>
      <c r="J215" s="17">
        <f t="shared" si="47"/>
        <v>0</v>
      </c>
      <c r="K215" s="11">
        <f t="shared" si="57"/>
        <v>100</v>
      </c>
      <c r="L215" s="52"/>
    </row>
    <row r="216" spans="1:12" ht="60" outlineLevel="3" x14ac:dyDescent="0.2">
      <c r="A216" s="3" t="s">
        <v>413</v>
      </c>
      <c r="B216" s="5" t="s">
        <v>414</v>
      </c>
      <c r="C216" s="17">
        <v>1004500</v>
      </c>
      <c r="D216" s="17">
        <v>158146964</v>
      </c>
      <c r="E216" s="17">
        <v>158146964</v>
      </c>
      <c r="F216" s="17">
        <f t="shared" si="48"/>
        <v>157142464</v>
      </c>
      <c r="G216" s="11">
        <f t="shared" si="45"/>
        <v>15743.849079143854</v>
      </c>
      <c r="H216" s="17">
        <f t="shared" si="58"/>
        <v>157142464</v>
      </c>
      <c r="I216" s="11">
        <f t="shared" si="46"/>
        <v>15743.849079143854</v>
      </c>
      <c r="J216" s="17">
        <f t="shared" si="47"/>
        <v>0</v>
      </c>
      <c r="K216" s="11">
        <f t="shared" si="57"/>
        <v>100</v>
      </c>
      <c r="L216" s="52"/>
    </row>
    <row r="217" spans="1:12" ht="36" outlineLevel="3" x14ac:dyDescent="0.2">
      <c r="A217" s="3" t="s">
        <v>339</v>
      </c>
      <c r="B217" s="5" t="s">
        <v>340</v>
      </c>
      <c r="C217" s="17">
        <v>0</v>
      </c>
      <c r="D217" s="17">
        <v>5000000</v>
      </c>
      <c r="E217" s="17">
        <v>5000000</v>
      </c>
      <c r="F217" s="17">
        <f t="shared" si="48"/>
        <v>5000000</v>
      </c>
      <c r="G217" s="11" t="str">
        <f t="shared" si="45"/>
        <v>-</v>
      </c>
      <c r="H217" s="17">
        <f t="shared" si="58"/>
        <v>5000000</v>
      </c>
      <c r="I217" s="11" t="str">
        <f t="shared" si="46"/>
        <v>-</v>
      </c>
      <c r="J217" s="17">
        <f t="shared" si="47"/>
        <v>0</v>
      </c>
      <c r="K217" s="11">
        <f t="shared" si="57"/>
        <v>100</v>
      </c>
      <c r="L217" s="52"/>
    </row>
    <row r="218" spans="1:12" ht="60" outlineLevel="3" x14ac:dyDescent="0.2">
      <c r="A218" s="3" t="s">
        <v>198</v>
      </c>
      <c r="B218" s="5" t="s">
        <v>163</v>
      </c>
      <c r="C218" s="17">
        <v>0</v>
      </c>
      <c r="D218" s="17">
        <v>78017234.930000007</v>
      </c>
      <c r="E218" s="17">
        <v>58017234.93</v>
      </c>
      <c r="F218" s="17">
        <f t="shared" si="48"/>
        <v>78017234.930000007</v>
      </c>
      <c r="G218" s="11" t="str">
        <f t="shared" ref="G218:G229" si="59">IFERROR(D218/C218*100,"-")</f>
        <v>-</v>
      </c>
      <c r="H218" s="17">
        <f t="shared" si="58"/>
        <v>58017234.93</v>
      </c>
      <c r="I218" s="11" t="str">
        <f t="shared" ref="I218:I228" si="60">IFERROR(E218/C218*100,"-")</f>
        <v>-</v>
      </c>
      <c r="J218" s="17">
        <f t="shared" ref="J218:J229" si="61">E218-D218</f>
        <v>-20000000.000000007</v>
      </c>
      <c r="K218" s="11">
        <f t="shared" si="57"/>
        <v>74.364638764825798</v>
      </c>
      <c r="L218" s="52"/>
    </row>
    <row r="219" spans="1:12" ht="60" hidden="1" outlineLevel="3" x14ac:dyDescent="0.2">
      <c r="A219" s="3" t="s">
        <v>415</v>
      </c>
      <c r="B219" s="5" t="s">
        <v>416</v>
      </c>
      <c r="C219" s="17">
        <v>0</v>
      </c>
      <c r="D219" s="17">
        <v>0</v>
      </c>
      <c r="E219" s="17">
        <v>0</v>
      </c>
      <c r="F219" s="17">
        <f t="shared" si="48"/>
        <v>0</v>
      </c>
      <c r="G219" s="11" t="str">
        <f t="shared" si="59"/>
        <v>-</v>
      </c>
      <c r="H219" s="17">
        <f t="shared" si="58"/>
        <v>0</v>
      </c>
      <c r="I219" s="11" t="str">
        <f t="shared" si="60"/>
        <v>-</v>
      </c>
      <c r="J219" s="17">
        <f t="shared" si="61"/>
        <v>0</v>
      </c>
      <c r="K219" s="11" t="str">
        <f t="shared" si="57"/>
        <v>-</v>
      </c>
      <c r="L219" s="52"/>
    </row>
    <row r="220" spans="1:12" ht="24" outlineLevel="3" x14ac:dyDescent="0.2">
      <c r="A220" s="3" t="s">
        <v>199</v>
      </c>
      <c r="B220" s="5" t="s">
        <v>164</v>
      </c>
      <c r="C220" s="17">
        <v>0</v>
      </c>
      <c r="D220" s="17">
        <v>500000</v>
      </c>
      <c r="E220" s="17">
        <v>500000</v>
      </c>
      <c r="F220" s="17">
        <f t="shared" si="48"/>
        <v>500000</v>
      </c>
      <c r="G220" s="11" t="str">
        <f t="shared" si="59"/>
        <v>-</v>
      </c>
      <c r="H220" s="17">
        <f t="shared" si="58"/>
        <v>500000</v>
      </c>
      <c r="I220" s="11" t="str">
        <f t="shared" si="60"/>
        <v>-</v>
      </c>
      <c r="J220" s="17">
        <f t="shared" si="61"/>
        <v>0</v>
      </c>
      <c r="K220" s="11">
        <f t="shared" si="57"/>
        <v>100</v>
      </c>
      <c r="L220" s="52"/>
    </row>
    <row r="221" spans="1:12" s="2" customFormat="1" ht="60" outlineLevel="1" x14ac:dyDescent="0.2">
      <c r="A221" s="19" t="s">
        <v>218</v>
      </c>
      <c r="B221" s="4" t="s">
        <v>219</v>
      </c>
      <c r="C221" s="16">
        <f>C222</f>
        <v>0</v>
      </c>
      <c r="D221" s="16">
        <f t="shared" ref="D221:E221" si="62">D222</f>
        <v>236382.78</v>
      </c>
      <c r="E221" s="16">
        <f t="shared" si="62"/>
        <v>236382.78</v>
      </c>
      <c r="F221" s="16">
        <f t="shared" ref="F221:F229" si="63">D221-C221</f>
        <v>236382.78</v>
      </c>
      <c r="G221" s="9" t="str">
        <f t="shared" si="59"/>
        <v>-</v>
      </c>
      <c r="H221" s="16">
        <f t="shared" si="58"/>
        <v>236382.78</v>
      </c>
      <c r="I221" s="9" t="str">
        <f t="shared" si="60"/>
        <v>-</v>
      </c>
      <c r="J221" s="16">
        <f t="shared" si="61"/>
        <v>0</v>
      </c>
      <c r="K221" s="9">
        <f t="shared" si="57"/>
        <v>100</v>
      </c>
      <c r="L221" s="52" t="s">
        <v>346</v>
      </c>
    </row>
    <row r="222" spans="1:12" s="2" customFormat="1" ht="84" outlineLevel="2" x14ac:dyDescent="0.2">
      <c r="A222" s="19" t="s">
        <v>220</v>
      </c>
      <c r="B222" s="4" t="s">
        <v>221</v>
      </c>
      <c r="C222" s="16">
        <f>C224+C223</f>
        <v>0</v>
      </c>
      <c r="D222" s="16">
        <f t="shared" ref="D222:E222" si="64">D224+D223</f>
        <v>236382.78</v>
      </c>
      <c r="E222" s="16">
        <f t="shared" si="64"/>
        <v>236382.78</v>
      </c>
      <c r="F222" s="16">
        <f t="shared" si="63"/>
        <v>236382.78</v>
      </c>
      <c r="G222" s="9" t="str">
        <f t="shared" si="59"/>
        <v>-</v>
      </c>
      <c r="H222" s="16">
        <f t="shared" si="58"/>
        <v>236382.78</v>
      </c>
      <c r="I222" s="9" t="str">
        <f t="shared" si="60"/>
        <v>-</v>
      </c>
      <c r="J222" s="16">
        <f t="shared" si="61"/>
        <v>0</v>
      </c>
      <c r="K222" s="9">
        <f t="shared" si="57"/>
        <v>100</v>
      </c>
      <c r="L222" s="52"/>
    </row>
    <row r="223" spans="1:12" ht="24.2" customHeight="1" outlineLevel="3" x14ac:dyDescent="0.2">
      <c r="A223" s="3" t="s">
        <v>222</v>
      </c>
      <c r="B223" s="5" t="s">
        <v>223</v>
      </c>
      <c r="C223" s="17">
        <v>0</v>
      </c>
      <c r="D223" s="17">
        <v>236382.78</v>
      </c>
      <c r="E223" s="17">
        <v>236382.78</v>
      </c>
      <c r="F223" s="17">
        <f t="shared" si="63"/>
        <v>236382.78</v>
      </c>
      <c r="G223" s="11" t="str">
        <f t="shared" si="59"/>
        <v>-</v>
      </c>
      <c r="H223" s="17">
        <f t="shared" si="58"/>
        <v>236382.78</v>
      </c>
      <c r="I223" s="11" t="str">
        <f t="shared" si="60"/>
        <v>-</v>
      </c>
      <c r="J223" s="17">
        <f t="shared" si="61"/>
        <v>0</v>
      </c>
      <c r="K223" s="11">
        <f t="shared" si="57"/>
        <v>100</v>
      </c>
      <c r="L223" s="52"/>
    </row>
    <row r="224" spans="1:12" ht="36" hidden="1" outlineLevel="3" x14ac:dyDescent="0.2">
      <c r="A224" s="3" t="s">
        <v>224</v>
      </c>
      <c r="B224" s="5" t="s">
        <v>225</v>
      </c>
      <c r="C224" s="17">
        <v>0</v>
      </c>
      <c r="D224" s="17">
        <v>0</v>
      </c>
      <c r="E224" s="17">
        <v>0</v>
      </c>
      <c r="F224" s="17">
        <f t="shared" si="63"/>
        <v>0</v>
      </c>
      <c r="G224" s="11" t="str">
        <f t="shared" si="59"/>
        <v>-</v>
      </c>
      <c r="H224" s="17">
        <f t="shared" si="58"/>
        <v>0</v>
      </c>
      <c r="I224" s="11" t="str">
        <f t="shared" si="60"/>
        <v>-</v>
      </c>
      <c r="J224" s="17">
        <f t="shared" si="61"/>
        <v>0</v>
      </c>
      <c r="K224" s="11" t="str">
        <f t="shared" si="57"/>
        <v>-</v>
      </c>
      <c r="L224" s="52"/>
    </row>
    <row r="225" spans="1:15" s="2" customFormat="1" ht="50.25" customHeight="1" outlineLevel="1" x14ac:dyDescent="0.2">
      <c r="A225" s="19" t="s">
        <v>149</v>
      </c>
      <c r="B225" s="4" t="s">
        <v>150</v>
      </c>
      <c r="C225" s="16">
        <f>C226</f>
        <v>0</v>
      </c>
      <c r="D225" s="16">
        <f>D226</f>
        <v>-5029931.9300000006</v>
      </c>
      <c r="E225" s="16">
        <f t="shared" ref="E225" si="65">E226</f>
        <v>-5029931.9300000006</v>
      </c>
      <c r="F225" s="16">
        <f t="shared" si="63"/>
        <v>-5029931.9300000006</v>
      </c>
      <c r="G225" s="9" t="str">
        <f t="shared" si="59"/>
        <v>-</v>
      </c>
      <c r="H225" s="16">
        <f t="shared" si="58"/>
        <v>-5029931.9300000006</v>
      </c>
      <c r="I225" s="9" t="str">
        <f t="shared" si="60"/>
        <v>-</v>
      </c>
      <c r="J225" s="16">
        <f t="shared" si="61"/>
        <v>0</v>
      </c>
      <c r="K225" s="9">
        <f t="shared" si="57"/>
        <v>100</v>
      </c>
      <c r="L225" s="52" t="s">
        <v>346</v>
      </c>
    </row>
    <row r="226" spans="1:15" s="2" customFormat="1" ht="48" outlineLevel="2" x14ac:dyDescent="0.2">
      <c r="A226" s="19" t="s">
        <v>200</v>
      </c>
      <c r="B226" s="4" t="s">
        <v>151</v>
      </c>
      <c r="C226" s="16">
        <f>C227+C228+C229</f>
        <v>0</v>
      </c>
      <c r="D226" s="16">
        <f>D227+D228+D229</f>
        <v>-5029931.9300000006</v>
      </c>
      <c r="E226" s="16">
        <f>E227+E228+E229</f>
        <v>-5029931.9300000006</v>
      </c>
      <c r="F226" s="16">
        <f t="shared" si="63"/>
        <v>-5029931.9300000006</v>
      </c>
      <c r="G226" s="9" t="str">
        <f t="shared" si="59"/>
        <v>-</v>
      </c>
      <c r="H226" s="16">
        <f t="shared" si="58"/>
        <v>-5029931.9300000006</v>
      </c>
      <c r="I226" s="9" t="str">
        <f t="shared" si="60"/>
        <v>-</v>
      </c>
      <c r="J226" s="16">
        <f t="shared" si="61"/>
        <v>0</v>
      </c>
      <c r="K226" s="9">
        <f t="shared" si="57"/>
        <v>100</v>
      </c>
      <c r="L226" s="52"/>
    </row>
    <row r="227" spans="1:15" ht="48" outlineLevel="3" x14ac:dyDescent="0.2">
      <c r="A227" s="3" t="s">
        <v>417</v>
      </c>
      <c r="B227" s="5" t="s">
        <v>418</v>
      </c>
      <c r="C227" s="17">
        <v>0</v>
      </c>
      <c r="D227" s="17">
        <v>-195557.9</v>
      </c>
      <c r="E227" s="17">
        <v>-195557.9</v>
      </c>
      <c r="F227" s="17">
        <f t="shared" si="63"/>
        <v>-195557.9</v>
      </c>
      <c r="G227" s="11" t="str">
        <f t="shared" si="59"/>
        <v>-</v>
      </c>
      <c r="H227" s="17">
        <f t="shared" si="58"/>
        <v>-195557.9</v>
      </c>
      <c r="I227" s="11" t="str">
        <f t="shared" si="60"/>
        <v>-</v>
      </c>
      <c r="J227" s="17">
        <f t="shared" si="61"/>
        <v>0</v>
      </c>
      <c r="K227" s="11">
        <f t="shared" si="57"/>
        <v>100</v>
      </c>
      <c r="L227" s="52"/>
    </row>
    <row r="228" spans="1:15" ht="60" hidden="1" outlineLevel="3" x14ac:dyDescent="0.2">
      <c r="A228" s="3" t="s">
        <v>307</v>
      </c>
      <c r="B228" s="5" t="s">
        <v>308</v>
      </c>
      <c r="C228" s="17">
        <v>0</v>
      </c>
      <c r="D228" s="17">
        <v>0</v>
      </c>
      <c r="E228" s="17">
        <v>0</v>
      </c>
      <c r="F228" s="17">
        <f t="shared" si="63"/>
        <v>0</v>
      </c>
      <c r="G228" s="11" t="str">
        <f t="shared" si="59"/>
        <v>-</v>
      </c>
      <c r="H228" s="17">
        <f t="shared" si="58"/>
        <v>0</v>
      </c>
      <c r="I228" s="11" t="str">
        <f t="shared" si="60"/>
        <v>-</v>
      </c>
      <c r="J228" s="17">
        <f t="shared" si="61"/>
        <v>0</v>
      </c>
      <c r="K228" s="11" t="str">
        <f t="shared" si="57"/>
        <v>-</v>
      </c>
      <c r="L228" s="52"/>
      <c r="O228" s="10" t="s">
        <v>309</v>
      </c>
    </row>
    <row r="229" spans="1:15" ht="51.75" customHeight="1" outlineLevel="3" x14ac:dyDescent="0.2">
      <c r="A229" s="3" t="s">
        <v>201</v>
      </c>
      <c r="B229" s="5" t="s">
        <v>152</v>
      </c>
      <c r="C229" s="17">
        <v>0</v>
      </c>
      <c r="D229" s="17">
        <v>-4834374.03</v>
      </c>
      <c r="E229" s="17">
        <v>-4834374.03</v>
      </c>
      <c r="F229" s="17">
        <f t="shared" si="63"/>
        <v>-4834374.03</v>
      </c>
      <c r="G229" s="11" t="str">
        <f t="shared" si="59"/>
        <v>-</v>
      </c>
      <c r="H229" s="17">
        <f t="shared" si="58"/>
        <v>-4834374.03</v>
      </c>
      <c r="I229" s="11" t="str">
        <f>IFERROR(E229/C229*100,"-")</f>
        <v>-</v>
      </c>
      <c r="J229" s="17">
        <f t="shared" si="61"/>
        <v>0</v>
      </c>
      <c r="K229" s="11">
        <f t="shared" si="57"/>
        <v>100</v>
      </c>
      <c r="L229" s="52"/>
    </row>
    <row r="230" spans="1:15" ht="13.15" customHeight="1" x14ac:dyDescent="0.2">
      <c r="L230" s="34"/>
    </row>
    <row r="231" spans="1:15" ht="13.15" customHeight="1" x14ac:dyDescent="0.2">
      <c r="L231" s="34"/>
    </row>
  </sheetData>
  <mergeCells count="26">
    <mergeCell ref="A1:K1"/>
    <mergeCell ref="A6:K6"/>
    <mergeCell ref="A7:E7"/>
    <mergeCell ref="A8:E8"/>
    <mergeCell ref="A10:A11"/>
    <mergeCell ref="B10:B11"/>
    <mergeCell ref="C10:C11"/>
    <mergeCell ref="D10:D11"/>
    <mergeCell ref="E10:E11"/>
    <mergeCell ref="F10:G10"/>
    <mergeCell ref="H10:I10"/>
    <mergeCell ref="J10:K10"/>
    <mergeCell ref="L221:L224"/>
    <mergeCell ref="L225:L229"/>
    <mergeCell ref="L206:L212"/>
    <mergeCell ref="L194:L204"/>
    <mergeCell ref="L10:L11"/>
    <mergeCell ref="L53:L57"/>
    <mergeCell ref="L191:L192"/>
    <mergeCell ref="L59:L60"/>
    <mergeCell ref="L62:L63"/>
    <mergeCell ref="L39:L42"/>
    <mergeCell ref="L214:L220"/>
    <mergeCell ref="L66:L67"/>
    <mergeCell ref="L70:L71"/>
    <mergeCell ref="L72:L73"/>
  </mergeCells>
  <conditionalFormatting sqref="A126:A1048576 A1:A124">
    <cfRule type="duplicateValues" dxfId="3" priority="2"/>
  </conditionalFormatting>
  <conditionalFormatting sqref="A125">
    <cfRule type="duplicateValues" dxfId="2" priority="1"/>
  </conditionalFormatting>
  <pageMargins left="0.55118110236220474" right="0" top="0" bottom="0" header="0.51181102362204722" footer="0.51181102362204722"/>
  <pageSetup paperSize="9" scale="3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5650F-E372-450B-86AA-0FAE1D2C1853}">
  <sheetPr>
    <tabColor rgb="FFFF0000"/>
    <outlinePr summaryBelow="0"/>
    <pageSetUpPr fitToPage="1"/>
  </sheetPr>
  <dimension ref="A1:O231"/>
  <sheetViews>
    <sheetView showGridLines="0" tabSelected="1" topLeftCell="A3" zoomScale="95" zoomScaleNormal="95" zoomScaleSheetLayoutView="100" workbookViewId="0">
      <pane xSplit="2" ySplit="9" topLeftCell="C12" activePane="bottomRight" state="frozen"/>
      <selection activeCell="A3" sqref="A3"/>
      <selection pane="topRight" activeCell="C3" sqref="C3"/>
      <selection pane="bottomLeft" activeCell="A11" sqref="A11"/>
      <selection pane="bottomRight" activeCell="D17" sqref="D17"/>
    </sheetView>
  </sheetViews>
  <sheetFormatPr defaultColWidth="9.140625" defaultRowHeight="13.15" customHeight="1" outlineLevelRow="3" x14ac:dyDescent="0.2"/>
  <cols>
    <col min="1" max="1" width="21.5703125" style="10" customWidth="1"/>
    <col min="2" max="2" width="44.5703125" style="10" customWidth="1"/>
    <col min="3" max="5" width="16" style="18" customWidth="1"/>
    <col min="6" max="6" width="13.5703125" style="18" customWidth="1"/>
    <col min="7" max="7" width="9.85546875" style="18" customWidth="1"/>
    <col min="8" max="8" width="13.5703125" style="18" customWidth="1"/>
    <col min="9" max="9" width="10.28515625" style="18" customWidth="1"/>
    <col min="10" max="10" width="13.5703125" style="18" customWidth="1"/>
    <col min="11" max="11" width="10.140625" style="18" customWidth="1"/>
    <col min="12" max="12" width="55.5703125" style="26" customWidth="1"/>
    <col min="13" max="13" width="9.140625" style="10" customWidth="1"/>
    <col min="14" max="14" width="12.28515625" style="10" customWidth="1"/>
    <col min="15" max="16384" width="9.140625" style="10"/>
  </cols>
  <sheetData>
    <row r="1" spans="1:14" ht="12.95" hidden="1" customHeight="1" x14ac:dyDescent="0.2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21"/>
      <c r="M1" s="38"/>
      <c r="N1" s="38"/>
    </row>
    <row r="2" spans="1:14" ht="12.95" hidden="1" customHeight="1" x14ac:dyDescent="0.2">
      <c r="A2" s="39"/>
      <c r="B2" s="38"/>
      <c r="C2" s="40"/>
      <c r="D2" s="40"/>
      <c r="E2" s="40"/>
      <c r="F2" s="40"/>
      <c r="G2" s="40"/>
      <c r="H2" s="40"/>
      <c r="I2" s="40"/>
      <c r="J2" s="40"/>
      <c r="K2" s="40"/>
      <c r="L2" s="21"/>
      <c r="M2" s="38"/>
      <c r="N2" s="38"/>
    </row>
    <row r="3" spans="1:14" ht="15" x14ac:dyDescent="0.25">
      <c r="A3" s="6"/>
      <c r="B3" s="1"/>
      <c r="C3" s="12"/>
      <c r="D3" s="12"/>
      <c r="E3" s="12"/>
      <c r="F3" s="13"/>
      <c r="G3" s="13"/>
      <c r="H3" s="13"/>
      <c r="I3" s="13"/>
      <c r="J3" s="13"/>
      <c r="K3" s="13"/>
      <c r="L3" s="22"/>
      <c r="M3" s="1"/>
      <c r="N3" s="1"/>
    </row>
    <row r="4" spans="1:14" ht="15" x14ac:dyDescent="0.25">
      <c r="A4" s="7"/>
      <c r="B4" s="7"/>
      <c r="C4" s="14"/>
      <c r="D4" s="14"/>
      <c r="E4" s="14"/>
      <c r="F4" s="15"/>
      <c r="G4" s="15"/>
      <c r="H4" s="15"/>
      <c r="I4" s="15"/>
      <c r="J4" s="15"/>
      <c r="K4" s="15"/>
      <c r="L4" s="23"/>
      <c r="M4" s="1"/>
      <c r="N4" s="1"/>
    </row>
    <row r="5" spans="1:14" ht="12.75" x14ac:dyDescent="0.2">
      <c r="A5" s="43"/>
      <c r="B5" s="43"/>
      <c r="C5" s="42"/>
      <c r="D5" s="42"/>
      <c r="E5" s="42"/>
      <c r="F5" s="42"/>
      <c r="G5" s="42"/>
      <c r="H5" s="42"/>
      <c r="I5" s="42"/>
      <c r="J5" s="42"/>
      <c r="K5" s="42"/>
      <c r="L5" s="24"/>
      <c r="M5" s="43"/>
      <c r="N5" s="43"/>
    </row>
    <row r="6" spans="1:14" ht="44.25" customHeight="1" x14ac:dyDescent="0.3">
      <c r="A6" s="64" t="s">
        <v>424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25"/>
    </row>
    <row r="7" spans="1:14" ht="11.25" customHeight="1" x14ac:dyDescent="0.2">
      <c r="A7" s="59"/>
      <c r="B7" s="59"/>
      <c r="C7" s="59"/>
      <c r="D7" s="59"/>
      <c r="E7" s="59"/>
      <c r="F7" s="42"/>
      <c r="G7" s="42"/>
      <c r="H7" s="42"/>
      <c r="I7" s="42"/>
      <c r="J7" s="42"/>
      <c r="K7" s="42"/>
    </row>
    <row r="8" spans="1:14" ht="12.95" hidden="1" customHeight="1" x14ac:dyDescent="0.2">
      <c r="A8" s="59"/>
      <c r="B8" s="59"/>
      <c r="C8" s="59"/>
      <c r="D8" s="59"/>
      <c r="E8" s="59"/>
      <c r="F8" s="42"/>
      <c r="G8" s="42"/>
      <c r="H8" s="42"/>
      <c r="I8" s="42"/>
      <c r="J8" s="42"/>
      <c r="K8" s="42"/>
    </row>
    <row r="9" spans="1:14" ht="12.75" x14ac:dyDescent="0.2">
      <c r="A9" s="38"/>
      <c r="B9" s="38"/>
      <c r="C9" s="40"/>
      <c r="D9" s="40"/>
      <c r="E9" s="40"/>
      <c r="F9" s="40"/>
      <c r="G9" s="40"/>
      <c r="H9" s="40"/>
      <c r="I9" s="40"/>
      <c r="J9" s="40"/>
      <c r="K9" s="40"/>
      <c r="L9" s="21"/>
      <c r="M9" s="38"/>
      <c r="N9" s="38"/>
    </row>
    <row r="10" spans="1:14" ht="53.25" customHeight="1" x14ac:dyDescent="0.2">
      <c r="A10" s="60" t="s">
        <v>0</v>
      </c>
      <c r="B10" s="60" t="s">
        <v>1</v>
      </c>
      <c r="C10" s="61" t="s">
        <v>466</v>
      </c>
      <c r="D10" s="61" t="s">
        <v>467</v>
      </c>
      <c r="E10" s="61" t="s">
        <v>468</v>
      </c>
      <c r="F10" s="62" t="s">
        <v>341</v>
      </c>
      <c r="G10" s="62"/>
      <c r="H10" s="63" t="s">
        <v>342</v>
      </c>
      <c r="I10" s="62"/>
      <c r="J10" s="62" t="s">
        <v>345</v>
      </c>
      <c r="K10" s="62"/>
      <c r="L10" s="56" t="s">
        <v>153</v>
      </c>
      <c r="M10" s="38"/>
      <c r="N10" s="38"/>
    </row>
    <row r="11" spans="1:14" ht="20.25" customHeight="1" x14ac:dyDescent="0.2">
      <c r="A11" s="60"/>
      <c r="B11" s="60"/>
      <c r="C11" s="61"/>
      <c r="D11" s="61"/>
      <c r="E11" s="61"/>
      <c r="F11" s="37" t="s">
        <v>343</v>
      </c>
      <c r="G11" s="37" t="s">
        <v>344</v>
      </c>
      <c r="H11" s="37" t="s">
        <v>343</v>
      </c>
      <c r="I11" s="37" t="s">
        <v>344</v>
      </c>
      <c r="J11" s="37" t="s">
        <v>343</v>
      </c>
      <c r="K11" s="37" t="s">
        <v>344</v>
      </c>
      <c r="L11" s="56"/>
    </row>
    <row r="12" spans="1:14" s="48" customFormat="1" ht="33" customHeight="1" x14ac:dyDescent="0.2">
      <c r="A12" s="44"/>
      <c r="B12" s="45" t="s">
        <v>154</v>
      </c>
      <c r="C12" s="50">
        <f>C13+C188</f>
        <v>3442845.3934399998</v>
      </c>
      <c r="D12" s="50">
        <f>D13+D188</f>
        <v>4143700.7336900001</v>
      </c>
      <c r="E12" s="50">
        <f>E13+E188</f>
        <v>4128216.1885400005</v>
      </c>
      <c r="F12" s="46">
        <f>D12-C12</f>
        <v>700855.34025000036</v>
      </c>
      <c r="G12" s="46">
        <f>IFERROR(D12/C12*100,"-")</f>
        <v>120.3568635868869</v>
      </c>
      <c r="H12" s="46">
        <f>E12-C12</f>
        <v>685370.79510000069</v>
      </c>
      <c r="I12" s="46">
        <f>IFERROR(E12/C12*100,"-")</f>
        <v>119.90710347917182</v>
      </c>
      <c r="J12" s="46">
        <f>E12-D12</f>
        <v>-15484.545149999671</v>
      </c>
      <c r="K12" s="46">
        <f>IFERROR(E12/D12*100,"-")</f>
        <v>99.626311209588465</v>
      </c>
      <c r="L12" s="47"/>
    </row>
    <row r="13" spans="1:14" s="72" customFormat="1" ht="28.5" customHeight="1" x14ac:dyDescent="0.2">
      <c r="A13" s="65" t="s">
        <v>2</v>
      </c>
      <c r="B13" s="66" t="s">
        <v>3</v>
      </c>
      <c r="C13" s="67">
        <f>C14+C37+C43+C64+C77+C86+C92+C104+C112+C115+C121+C183</f>
        <v>1747144.7499999998</v>
      </c>
      <c r="D13" s="67">
        <f>D14+D37+D43+D64+D77+D86+D92+D104+D112+D115+D121+D183</f>
        <v>1671966.5808399997</v>
      </c>
      <c r="E13" s="67">
        <f>E14+E37+E43+E64+E77+E86+E92+E104+E112+E115+E121+E183</f>
        <v>1701988.3174000003</v>
      </c>
      <c r="F13" s="68">
        <f t="shared" ref="F13:F14" si="0">D13-C13</f>
        <v>-75178.169160000049</v>
      </c>
      <c r="G13" s="69">
        <f t="shared" ref="G13:G79" si="1">IFERROR(D13/C13*100,"-")</f>
        <v>95.697084104794399</v>
      </c>
      <c r="H13" s="68">
        <f t="shared" ref="H13:H14" si="2">E13-C13</f>
        <v>-45156.432599999476</v>
      </c>
      <c r="I13" s="69">
        <f t="shared" ref="I13:I79" si="3">IFERROR(E13/C13*100,"-")</f>
        <v>97.415415488613661</v>
      </c>
      <c r="J13" s="68">
        <f t="shared" ref="J13:J79" si="4">E13-D13</f>
        <v>30021.736560000572</v>
      </c>
      <c r="K13" s="69">
        <f t="shared" ref="K13:K79" si="5">IFERROR(E13/D13*100,"-")</f>
        <v>101.79559429620404</v>
      </c>
      <c r="L13" s="70"/>
      <c r="M13" s="71"/>
      <c r="N13" s="71"/>
    </row>
    <row r="14" spans="1:14" s="2" customFormat="1" ht="14.25" outlineLevel="1" x14ac:dyDescent="0.2">
      <c r="A14" s="36" t="s">
        <v>4</v>
      </c>
      <c r="B14" s="4" t="s">
        <v>5</v>
      </c>
      <c r="C14" s="51">
        <f>C15</f>
        <v>1491976</v>
      </c>
      <c r="D14" s="51">
        <f t="shared" ref="D14:E14" si="6">D15</f>
        <v>1372583.15469</v>
      </c>
      <c r="E14" s="51">
        <f t="shared" si="6"/>
        <v>1368504.20729</v>
      </c>
      <c r="F14" s="16">
        <f t="shared" si="0"/>
        <v>-119392.84531</v>
      </c>
      <c r="G14" s="9">
        <f t="shared" si="1"/>
        <v>91.997669847906408</v>
      </c>
      <c r="H14" s="16">
        <f t="shared" si="2"/>
        <v>-123471.79270999995</v>
      </c>
      <c r="I14" s="9">
        <f t="shared" si="3"/>
        <v>91.724277554732794</v>
      </c>
      <c r="J14" s="16">
        <f t="shared" si="4"/>
        <v>-4078.9473999999464</v>
      </c>
      <c r="K14" s="9">
        <f t="shared" si="5"/>
        <v>99.702826937219612</v>
      </c>
      <c r="L14" s="27"/>
    </row>
    <row r="15" spans="1:14" s="2" customFormat="1" ht="14.25" outlineLevel="2" x14ac:dyDescent="0.2">
      <c r="A15" s="36" t="s">
        <v>6</v>
      </c>
      <c r="B15" s="4" t="s">
        <v>7</v>
      </c>
      <c r="C15" s="51">
        <f>SUM(C16:C34)</f>
        <v>1491976</v>
      </c>
      <c r="D15" s="51">
        <f>SUM(D16:D36)</f>
        <v>1372583.15469</v>
      </c>
      <c r="E15" s="51">
        <f>SUM(E16:E36)</f>
        <v>1368504.20729</v>
      </c>
      <c r="F15" s="16">
        <f t="shared" ref="F15:K15" si="7">SUM(F16:F36)</f>
        <v>-119392.84531</v>
      </c>
      <c r="G15" s="16">
        <f t="shared" si="7"/>
        <v>1413.9889203726709</v>
      </c>
      <c r="H15" s="16">
        <f t="shared" si="7"/>
        <v>-123471.79271000004</v>
      </c>
      <c r="I15" s="16">
        <f t="shared" si="7"/>
        <v>1236.084082975183</v>
      </c>
      <c r="J15" s="16">
        <f t="shared" si="7"/>
        <v>-4078.9474000000337</v>
      </c>
      <c r="K15" s="16">
        <f t="shared" si="7"/>
        <v>819.45290046905211</v>
      </c>
      <c r="L15" s="27"/>
    </row>
    <row r="16" spans="1:14" ht="96" outlineLevel="3" x14ac:dyDescent="0.2">
      <c r="A16" s="3" t="s">
        <v>8</v>
      </c>
      <c r="B16" s="28" t="s">
        <v>9</v>
      </c>
      <c r="C16" s="49">
        <f>руб.!C16/1000</f>
        <v>1328536</v>
      </c>
      <c r="D16" s="49">
        <f>руб.!D16/1000</f>
        <v>1148283.15469</v>
      </c>
      <c r="E16" s="49">
        <f>руб.!E16/1000</f>
        <v>1122010.42597</v>
      </c>
      <c r="F16" s="17">
        <f>D16-C16</f>
        <v>-180252.84531</v>
      </c>
      <c r="G16" s="11">
        <f t="shared" si="1"/>
        <v>86.432219728332541</v>
      </c>
      <c r="H16" s="17">
        <f t="shared" ref="H16:H82" si="8">E16-C16</f>
        <v>-206525.57403000002</v>
      </c>
      <c r="I16" s="11">
        <f t="shared" si="3"/>
        <v>84.454649777649976</v>
      </c>
      <c r="J16" s="17">
        <f t="shared" si="4"/>
        <v>-26272.728720000014</v>
      </c>
      <c r="K16" s="11">
        <f t="shared" si="5"/>
        <v>97.711999116882211</v>
      </c>
      <c r="L16" s="35" t="s">
        <v>455</v>
      </c>
    </row>
    <row r="17" spans="1:12" ht="72" outlineLevel="3" x14ac:dyDescent="0.2">
      <c r="A17" s="3" t="s">
        <v>10</v>
      </c>
      <c r="B17" s="28" t="s">
        <v>11</v>
      </c>
      <c r="C17" s="49">
        <f>руб.!C17/1000</f>
        <v>5000</v>
      </c>
      <c r="D17" s="49">
        <f>руб.!D17/1000</f>
        <v>0</v>
      </c>
      <c r="E17" s="49">
        <f>руб.!E17/1000</f>
        <v>0</v>
      </c>
      <c r="F17" s="17">
        <f t="shared" ref="F17:F83" si="9">D17-C17</f>
        <v>-5000</v>
      </c>
      <c r="G17" s="11">
        <f t="shared" si="1"/>
        <v>0</v>
      </c>
      <c r="H17" s="17">
        <f t="shared" si="8"/>
        <v>-5000</v>
      </c>
      <c r="I17" s="11">
        <f t="shared" si="3"/>
        <v>0</v>
      </c>
      <c r="J17" s="17">
        <f t="shared" si="4"/>
        <v>0</v>
      </c>
      <c r="K17" s="11" t="str">
        <f t="shared" si="5"/>
        <v>-</v>
      </c>
      <c r="L17" s="35" t="s">
        <v>346</v>
      </c>
    </row>
    <row r="18" spans="1:12" ht="96" outlineLevel="3" x14ac:dyDescent="0.2">
      <c r="A18" s="3" t="s">
        <v>12</v>
      </c>
      <c r="B18" s="28" t="s">
        <v>13</v>
      </c>
      <c r="C18" s="49">
        <f>руб.!C18/1000</f>
        <v>500</v>
      </c>
      <c r="D18" s="49">
        <f>руб.!D18/1000</f>
        <v>17</v>
      </c>
      <c r="E18" s="49">
        <f>руб.!E18/1000</f>
        <v>18.68704</v>
      </c>
      <c r="F18" s="17">
        <f t="shared" si="9"/>
        <v>-483</v>
      </c>
      <c r="G18" s="11">
        <f t="shared" si="1"/>
        <v>3.4000000000000004</v>
      </c>
      <c r="H18" s="17">
        <f t="shared" si="8"/>
        <v>-481.31295999999998</v>
      </c>
      <c r="I18" s="11">
        <f t="shared" si="3"/>
        <v>3.7374079999999998</v>
      </c>
      <c r="J18" s="17">
        <f t="shared" si="4"/>
        <v>1.6870399999999997</v>
      </c>
      <c r="K18" s="11">
        <f t="shared" si="5"/>
        <v>109.92376470588235</v>
      </c>
      <c r="L18" s="35" t="s">
        <v>310</v>
      </c>
    </row>
    <row r="19" spans="1:12" ht="72" hidden="1" outlineLevel="3" x14ac:dyDescent="0.2">
      <c r="A19" s="3" t="s">
        <v>14</v>
      </c>
      <c r="B19" s="28" t="s">
        <v>15</v>
      </c>
      <c r="C19" s="49">
        <f>руб.!C19/1000</f>
        <v>0</v>
      </c>
      <c r="D19" s="49">
        <f>руб.!D19/1000</f>
        <v>0</v>
      </c>
      <c r="E19" s="49">
        <f>руб.!E19/1000</f>
        <v>0</v>
      </c>
      <c r="F19" s="17">
        <f t="shared" si="9"/>
        <v>0</v>
      </c>
      <c r="G19" s="11" t="str">
        <f t="shared" si="1"/>
        <v>-</v>
      </c>
      <c r="H19" s="17">
        <f t="shared" si="8"/>
        <v>0</v>
      </c>
      <c r="I19" s="11" t="str">
        <f t="shared" si="3"/>
        <v>-</v>
      </c>
      <c r="J19" s="17">
        <f t="shared" si="4"/>
        <v>0</v>
      </c>
      <c r="K19" s="11" t="str">
        <f t="shared" si="5"/>
        <v>-</v>
      </c>
      <c r="L19" s="35" t="s">
        <v>346</v>
      </c>
    </row>
    <row r="20" spans="1:12" ht="96" hidden="1" outlineLevel="3" x14ac:dyDescent="0.2">
      <c r="A20" s="3" t="s">
        <v>311</v>
      </c>
      <c r="B20" s="28" t="s">
        <v>312</v>
      </c>
      <c r="C20" s="49">
        <f>руб.!C20/1000</f>
        <v>0</v>
      </c>
      <c r="D20" s="49">
        <f>руб.!D20/1000</f>
        <v>0</v>
      </c>
      <c r="E20" s="49">
        <f>руб.!E20/1000</f>
        <v>0</v>
      </c>
      <c r="F20" s="17">
        <f t="shared" si="9"/>
        <v>0</v>
      </c>
      <c r="G20" s="11" t="str">
        <f t="shared" si="1"/>
        <v>-</v>
      </c>
      <c r="H20" s="17">
        <f t="shared" si="8"/>
        <v>0</v>
      </c>
      <c r="I20" s="11" t="str">
        <f t="shared" si="3"/>
        <v>-</v>
      </c>
      <c r="J20" s="17">
        <f t="shared" si="4"/>
        <v>0</v>
      </c>
      <c r="K20" s="11" t="str">
        <f t="shared" si="5"/>
        <v>-</v>
      </c>
      <c r="L20" s="35" t="s">
        <v>346</v>
      </c>
    </row>
    <row r="21" spans="1:12" ht="120" outlineLevel="3" x14ac:dyDescent="0.2">
      <c r="A21" s="3" t="s">
        <v>16</v>
      </c>
      <c r="B21" s="28" t="s">
        <v>17</v>
      </c>
      <c r="C21" s="49">
        <f>руб.!C21/1000</f>
        <v>1414</v>
      </c>
      <c r="D21" s="49">
        <f>руб.!D21/1000</f>
        <v>900</v>
      </c>
      <c r="E21" s="49">
        <f>руб.!E21/1000</f>
        <v>856.20113000000003</v>
      </c>
      <c r="F21" s="17">
        <f t="shared" si="9"/>
        <v>-514</v>
      </c>
      <c r="G21" s="11">
        <f t="shared" si="1"/>
        <v>63.649222065063647</v>
      </c>
      <c r="H21" s="17">
        <f t="shared" si="8"/>
        <v>-557.79886999999997</v>
      </c>
      <c r="I21" s="11">
        <f t="shared" si="3"/>
        <v>60.551706506364923</v>
      </c>
      <c r="J21" s="17">
        <f t="shared" si="4"/>
        <v>-43.798869999999965</v>
      </c>
      <c r="K21" s="11">
        <f t="shared" si="5"/>
        <v>95.133458888888896</v>
      </c>
      <c r="L21" s="35" t="s">
        <v>346</v>
      </c>
    </row>
    <row r="22" spans="1:12" ht="108" outlineLevel="3" x14ac:dyDescent="0.2">
      <c r="A22" s="3" t="s">
        <v>18</v>
      </c>
      <c r="B22" s="28" t="s">
        <v>19</v>
      </c>
      <c r="C22" s="49">
        <f>руб.!C22/1000</f>
        <v>2</v>
      </c>
      <c r="D22" s="49">
        <f>руб.!D22/1000</f>
        <v>0</v>
      </c>
      <c r="E22" s="49">
        <f>руб.!E22/1000</f>
        <v>0</v>
      </c>
      <c r="F22" s="17">
        <f t="shared" si="9"/>
        <v>-2</v>
      </c>
      <c r="G22" s="11">
        <f t="shared" si="1"/>
        <v>0</v>
      </c>
      <c r="H22" s="17">
        <f t="shared" si="8"/>
        <v>-2</v>
      </c>
      <c r="I22" s="11">
        <f t="shared" si="3"/>
        <v>0</v>
      </c>
      <c r="J22" s="17">
        <f t="shared" si="4"/>
        <v>0</v>
      </c>
      <c r="K22" s="11" t="str">
        <f t="shared" si="5"/>
        <v>-</v>
      </c>
      <c r="L22" s="35" t="s">
        <v>346</v>
      </c>
    </row>
    <row r="23" spans="1:12" ht="120" outlineLevel="3" x14ac:dyDescent="0.2">
      <c r="A23" s="3" t="s">
        <v>20</v>
      </c>
      <c r="B23" s="28" t="s">
        <v>21</v>
      </c>
      <c r="C23" s="49">
        <f>руб.!C23/1000</f>
        <v>1</v>
      </c>
      <c r="D23" s="49">
        <f>руб.!D23/1000</f>
        <v>1</v>
      </c>
      <c r="E23" s="49">
        <f>руб.!E23/1000</f>
        <v>-1.1277200000000001</v>
      </c>
      <c r="F23" s="17">
        <f t="shared" si="9"/>
        <v>0</v>
      </c>
      <c r="G23" s="11">
        <f t="shared" si="1"/>
        <v>100</v>
      </c>
      <c r="H23" s="17">
        <f t="shared" si="8"/>
        <v>-2.1277200000000001</v>
      </c>
      <c r="I23" s="11">
        <f t="shared" si="3"/>
        <v>-112.77200000000001</v>
      </c>
      <c r="J23" s="17">
        <f t="shared" si="4"/>
        <v>-2.1277200000000001</v>
      </c>
      <c r="K23" s="11">
        <f t="shared" si="5"/>
        <v>-112.77200000000001</v>
      </c>
      <c r="L23" s="35" t="s">
        <v>346</v>
      </c>
    </row>
    <row r="24" spans="1:12" ht="96" hidden="1" outlineLevel="3" x14ac:dyDescent="0.2">
      <c r="A24" s="3" t="s">
        <v>350</v>
      </c>
      <c r="B24" s="28" t="s">
        <v>351</v>
      </c>
      <c r="C24" s="49">
        <f>руб.!C24/1000</f>
        <v>0</v>
      </c>
      <c r="D24" s="49">
        <f>руб.!D24/1000</f>
        <v>0</v>
      </c>
      <c r="E24" s="49">
        <f>руб.!E24/1000</f>
        <v>0</v>
      </c>
      <c r="F24" s="17">
        <f t="shared" si="9"/>
        <v>0</v>
      </c>
      <c r="G24" s="11" t="str">
        <f t="shared" si="1"/>
        <v>-</v>
      </c>
      <c r="H24" s="17">
        <f t="shared" si="8"/>
        <v>0</v>
      </c>
      <c r="I24" s="11" t="str">
        <f t="shared" si="3"/>
        <v>-</v>
      </c>
      <c r="J24" s="17">
        <f t="shared" si="4"/>
        <v>0</v>
      </c>
      <c r="K24" s="11" t="str">
        <f t="shared" si="5"/>
        <v>-</v>
      </c>
      <c r="L24" s="35"/>
    </row>
    <row r="25" spans="1:12" ht="60" outlineLevel="3" x14ac:dyDescent="0.2">
      <c r="A25" s="3" t="s">
        <v>22</v>
      </c>
      <c r="B25" s="5" t="s">
        <v>23</v>
      </c>
      <c r="C25" s="49">
        <f>руб.!C25/1000</f>
        <v>3028</v>
      </c>
      <c r="D25" s="49">
        <f>руб.!D25/1000</f>
        <v>4820</v>
      </c>
      <c r="E25" s="49">
        <f>руб.!E25/1000</f>
        <v>4997.7398499999999</v>
      </c>
      <c r="F25" s="17">
        <f t="shared" si="9"/>
        <v>1792</v>
      </c>
      <c r="G25" s="11">
        <f t="shared" si="1"/>
        <v>159.18097754293262</v>
      </c>
      <c r="H25" s="17">
        <f t="shared" si="8"/>
        <v>1969.7398499999999</v>
      </c>
      <c r="I25" s="11">
        <f t="shared" si="3"/>
        <v>165.0508536988111</v>
      </c>
      <c r="J25" s="17">
        <f t="shared" si="4"/>
        <v>177.73984999999993</v>
      </c>
      <c r="K25" s="11">
        <f t="shared" si="5"/>
        <v>103.68754875518673</v>
      </c>
      <c r="L25" s="35" t="s">
        <v>346</v>
      </c>
    </row>
    <row r="26" spans="1:12" ht="48" outlineLevel="3" x14ac:dyDescent="0.2">
      <c r="A26" s="3" t="s">
        <v>24</v>
      </c>
      <c r="B26" s="5" t="s">
        <v>25</v>
      </c>
      <c r="C26" s="49">
        <f>руб.!C26/1000</f>
        <v>36</v>
      </c>
      <c r="D26" s="49">
        <f>руб.!D26/1000</f>
        <v>0</v>
      </c>
      <c r="E26" s="49">
        <f>руб.!E26/1000</f>
        <v>0</v>
      </c>
      <c r="F26" s="17">
        <f t="shared" si="9"/>
        <v>-36</v>
      </c>
      <c r="G26" s="11">
        <f t="shared" si="1"/>
        <v>0</v>
      </c>
      <c r="H26" s="17">
        <f t="shared" si="8"/>
        <v>-36</v>
      </c>
      <c r="I26" s="11">
        <f t="shared" si="3"/>
        <v>0</v>
      </c>
      <c r="J26" s="17">
        <f t="shared" si="4"/>
        <v>0</v>
      </c>
      <c r="K26" s="11" t="str">
        <f t="shared" si="5"/>
        <v>-</v>
      </c>
      <c r="L26" s="35" t="s">
        <v>346</v>
      </c>
    </row>
    <row r="27" spans="1:12" ht="72" outlineLevel="3" x14ac:dyDescent="0.2">
      <c r="A27" s="3" t="s">
        <v>26</v>
      </c>
      <c r="B27" s="5" t="s">
        <v>27</v>
      </c>
      <c r="C27" s="49">
        <f>руб.!C27/1000</f>
        <v>2</v>
      </c>
      <c r="D27" s="49">
        <f>руб.!D27/1000</f>
        <v>15</v>
      </c>
      <c r="E27" s="49">
        <f>руб.!E27/1000</f>
        <v>14.816030000000001</v>
      </c>
      <c r="F27" s="17">
        <f t="shared" si="9"/>
        <v>13</v>
      </c>
      <c r="G27" s="11">
        <f t="shared" si="1"/>
        <v>750</v>
      </c>
      <c r="H27" s="17">
        <f t="shared" si="8"/>
        <v>12.816030000000001</v>
      </c>
      <c r="I27" s="11">
        <f t="shared" si="3"/>
        <v>740.80150000000003</v>
      </c>
      <c r="J27" s="17">
        <f t="shared" si="4"/>
        <v>-0.18396999999999863</v>
      </c>
      <c r="K27" s="11">
        <f t="shared" si="5"/>
        <v>98.773533333333347</v>
      </c>
      <c r="L27" s="35" t="s">
        <v>346</v>
      </c>
    </row>
    <row r="28" spans="1:12" ht="96" outlineLevel="3" x14ac:dyDescent="0.2">
      <c r="A28" s="3" t="s">
        <v>352</v>
      </c>
      <c r="B28" s="28" t="s">
        <v>155</v>
      </c>
      <c r="C28" s="49">
        <f>руб.!C28/1000</f>
        <v>114871</v>
      </c>
      <c r="D28" s="49">
        <f>руб.!D28/1000</f>
        <v>165076</v>
      </c>
      <c r="E28" s="49">
        <f>руб.!E28/1000</f>
        <v>174797.98953999998</v>
      </c>
      <c r="F28" s="17">
        <f t="shared" si="9"/>
        <v>50205</v>
      </c>
      <c r="G28" s="11">
        <f t="shared" si="1"/>
        <v>143.70554796249706</v>
      </c>
      <c r="H28" s="17">
        <f t="shared" si="8"/>
        <v>59926.98953999998</v>
      </c>
      <c r="I28" s="11">
        <f t="shared" si="3"/>
        <v>152.16894563466843</v>
      </c>
      <c r="J28" s="17">
        <f t="shared" si="4"/>
        <v>9721.9895399999805</v>
      </c>
      <c r="K28" s="11">
        <f t="shared" si="5"/>
        <v>105.88940217839055</v>
      </c>
      <c r="L28" s="35" t="s">
        <v>457</v>
      </c>
    </row>
    <row r="29" spans="1:12" ht="120" hidden="1" outlineLevel="3" x14ac:dyDescent="0.2">
      <c r="A29" s="3" t="s">
        <v>353</v>
      </c>
      <c r="B29" s="28" t="s">
        <v>354</v>
      </c>
      <c r="C29" s="49">
        <f>руб.!C29/1000</f>
        <v>0</v>
      </c>
      <c r="D29" s="49">
        <f>руб.!D29/1000</f>
        <v>0</v>
      </c>
      <c r="E29" s="49">
        <f>руб.!E29/1000</f>
        <v>0</v>
      </c>
      <c r="F29" s="17">
        <f t="shared" si="9"/>
        <v>0</v>
      </c>
      <c r="G29" s="11" t="str">
        <f t="shared" si="1"/>
        <v>-</v>
      </c>
      <c r="H29" s="17">
        <f t="shared" si="8"/>
        <v>0</v>
      </c>
      <c r="I29" s="11" t="str">
        <f t="shared" si="3"/>
        <v>-</v>
      </c>
      <c r="J29" s="17">
        <f t="shared" si="4"/>
        <v>0</v>
      </c>
      <c r="K29" s="11" t="str">
        <f t="shared" si="5"/>
        <v>-</v>
      </c>
      <c r="L29" s="35"/>
    </row>
    <row r="30" spans="1:12" ht="108" outlineLevel="3" x14ac:dyDescent="0.2">
      <c r="A30" s="3" t="s">
        <v>313</v>
      </c>
      <c r="B30" s="28" t="s">
        <v>314</v>
      </c>
      <c r="C30" s="49">
        <f>руб.!C30/1000</f>
        <v>38486</v>
      </c>
      <c r="D30" s="49">
        <f>руб.!D30/1000</f>
        <v>41419</v>
      </c>
      <c r="E30" s="49">
        <f>руб.!E30/1000</f>
        <v>54685.149709999998</v>
      </c>
      <c r="F30" s="17">
        <f t="shared" si="9"/>
        <v>2933</v>
      </c>
      <c r="G30" s="11">
        <f t="shared" si="1"/>
        <v>107.62095307384503</v>
      </c>
      <c r="H30" s="17">
        <f t="shared" si="8"/>
        <v>16199.149709999998</v>
      </c>
      <c r="I30" s="11">
        <f t="shared" si="3"/>
        <v>142.09101935768851</v>
      </c>
      <c r="J30" s="17">
        <f t="shared" si="4"/>
        <v>13266.149709999998</v>
      </c>
      <c r="K30" s="11">
        <f t="shared" si="5"/>
        <v>132.02914051522248</v>
      </c>
      <c r="L30" s="35" t="s">
        <v>349</v>
      </c>
    </row>
    <row r="31" spans="1:12" s="2" customFormat="1" ht="96" outlineLevel="3" x14ac:dyDescent="0.2">
      <c r="A31" s="3" t="s">
        <v>315</v>
      </c>
      <c r="B31" s="28" t="s">
        <v>316</v>
      </c>
      <c r="C31" s="49">
        <f>руб.!C31/1000</f>
        <v>100</v>
      </c>
      <c r="D31" s="49">
        <f>руб.!D31/1000</f>
        <v>0</v>
      </c>
      <c r="E31" s="49">
        <f>руб.!E31/1000</f>
        <v>0</v>
      </c>
      <c r="F31" s="17">
        <f t="shared" si="9"/>
        <v>-100</v>
      </c>
      <c r="G31" s="11">
        <f t="shared" si="1"/>
        <v>0</v>
      </c>
      <c r="H31" s="17">
        <f t="shared" si="8"/>
        <v>-100</v>
      </c>
      <c r="I31" s="11">
        <f t="shared" si="3"/>
        <v>0</v>
      </c>
      <c r="J31" s="17">
        <f t="shared" si="4"/>
        <v>0</v>
      </c>
      <c r="K31" s="11" t="str">
        <f t="shared" si="5"/>
        <v>-</v>
      </c>
      <c r="L31" s="35" t="s">
        <v>346</v>
      </c>
    </row>
    <row r="32" spans="1:12" s="2" customFormat="1" ht="108" hidden="1" outlineLevel="3" x14ac:dyDescent="0.2">
      <c r="A32" s="3" t="s">
        <v>355</v>
      </c>
      <c r="B32" s="28" t="s">
        <v>356</v>
      </c>
      <c r="C32" s="49">
        <f>руб.!C32/1000</f>
        <v>0</v>
      </c>
      <c r="D32" s="49">
        <f>руб.!D32/1000</f>
        <v>0</v>
      </c>
      <c r="E32" s="49">
        <f>руб.!E32/1000</f>
        <v>0</v>
      </c>
      <c r="F32" s="17">
        <f t="shared" si="9"/>
        <v>0</v>
      </c>
      <c r="G32" s="11" t="str">
        <f t="shared" si="1"/>
        <v>-</v>
      </c>
      <c r="H32" s="17">
        <f t="shared" si="8"/>
        <v>0</v>
      </c>
      <c r="I32" s="11" t="str">
        <f t="shared" si="3"/>
        <v>-</v>
      </c>
      <c r="J32" s="17">
        <f t="shared" si="4"/>
        <v>0</v>
      </c>
      <c r="K32" s="11" t="str">
        <f t="shared" si="5"/>
        <v>-</v>
      </c>
      <c r="L32" s="29"/>
    </row>
    <row r="33" spans="1:12" ht="84" hidden="1" outlineLevel="3" x14ac:dyDescent="0.2">
      <c r="A33" s="3" t="s">
        <v>357</v>
      </c>
      <c r="B33" s="28" t="s">
        <v>358</v>
      </c>
      <c r="C33" s="49">
        <f>руб.!C33/1000</f>
        <v>0</v>
      </c>
      <c r="D33" s="49">
        <f>руб.!D33/1000</f>
        <v>0</v>
      </c>
      <c r="E33" s="49">
        <f>руб.!E33/1000</f>
        <v>0</v>
      </c>
      <c r="F33" s="17">
        <f t="shared" si="9"/>
        <v>0</v>
      </c>
      <c r="G33" s="11" t="str">
        <f t="shared" si="1"/>
        <v>-</v>
      </c>
      <c r="H33" s="17">
        <f t="shared" si="8"/>
        <v>0</v>
      </c>
      <c r="I33" s="11" t="str">
        <f t="shared" si="3"/>
        <v>-</v>
      </c>
      <c r="J33" s="17">
        <f t="shared" si="4"/>
        <v>0</v>
      </c>
      <c r="K33" s="11" t="str">
        <f t="shared" si="5"/>
        <v>-</v>
      </c>
      <c r="L33" s="29"/>
    </row>
    <row r="34" spans="1:12" ht="96" hidden="1" outlineLevel="3" x14ac:dyDescent="0.2">
      <c r="A34" s="3" t="s">
        <v>359</v>
      </c>
      <c r="B34" s="28" t="s">
        <v>360</v>
      </c>
      <c r="C34" s="49">
        <f>руб.!C34/1000</f>
        <v>0</v>
      </c>
      <c r="D34" s="49">
        <f>руб.!D34/1000</f>
        <v>0</v>
      </c>
      <c r="E34" s="49">
        <f>руб.!E34/1000</f>
        <v>0</v>
      </c>
      <c r="F34" s="17">
        <f t="shared" si="9"/>
        <v>0</v>
      </c>
      <c r="G34" s="11" t="str">
        <f t="shared" si="1"/>
        <v>-</v>
      </c>
      <c r="H34" s="17">
        <f t="shared" si="8"/>
        <v>0</v>
      </c>
      <c r="I34" s="11" t="str">
        <f t="shared" si="3"/>
        <v>-</v>
      </c>
      <c r="J34" s="17">
        <f t="shared" si="4"/>
        <v>0</v>
      </c>
      <c r="K34" s="11" t="str">
        <f t="shared" si="5"/>
        <v>-</v>
      </c>
      <c r="L34" s="29"/>
    </row>
    <row r="35" spans="1:12" ht="92.25" customHeight="1" outlineLevel="3" x14ac:dyDescent="0.2">
      <c r="A35" s="3" t="s">
        <v>434</v>
      </c>
      <c r="B35" s="28" t="s">
        <v>435</v>
      </c>
      <c r="C35" s="49">
        <f>руб.!C35/1000</f>
        <v>0</v>
      </c>
      <c r="D35" s="49">
        <f>руб.!D35/1000</f>
        <v>3970</v>
      </c>
      <c r="E35" s="49">
        <f>руб.!E35/1000</f>
        <v>4013.2537499999999</v>
      </c>
      <c r="F35" s="17">
        <f t="shared" si="9"/>
        <v>3970</v>
      </c>
      <c r="G35" s="11" t="str">
        <f t="shared" si="1"/>
        <v>-</v>
      </c>
      <c r="H35" s="17">
        <f t="shared" si="8"/>
        <v>4013.2537499999999</v>
      </c>
      <c r="I35" s="11" t="str">
        <f t="shared" si="3"/>
        <v>-</v>
      </c>
      <c r="J35" s="17">
        <f t="shared" si="4"/>
        <v>43.253749999999854</v>
      </c>
      <c r="K35" s="11">
        <f t="shared" si="5"/>
        <v>101.08951511335012</v>
      </c>
      <c r="L35" s="35" t="s">
        <v>349</v>
      </c>
    </row>
    <row r="36" spans="1:12" ht="98.25" customHeight="1" outlineLevel="3" x14ac:dyDescent="0.2">
      <c r="A36" s="3" t="s">
        <v>436</v>
      </c>
      <c r="B36" s="28" t="s">
        <v>437</v>
      </c>
      <c r="C36" s="49">
        <f>руб.!C36/1000</f>
        <v>0</v>
      </c>
      <c r="D36" s="49">
        <f>руб.!D36/1000</f>
        <v>8082</v>
      </c>
      <c r="E36" s="49">
        <f>руб.!E36/1000</f>
        <v>7111.0719900000004</v>
      </c>
      <c r="F36" s="17">
        <f t="shared" si="9"/>
        <v>8082</v>
      </c>
      <c r="G36" s="11" t="str">
        <f t="shared" si="1"/>
        <v>-</v>
      </c>
      <c r="H36" s="17">
        <f t="shared" si="8"/>
        <v>7111.0719900000004</v>
      </c>
      <c r="I36" s="11" t="str">
        <f t="shared" si="3"/>
        <v>-</v>
      </c>
      <c r="J36" s="17">
        <f t="shared" si="4"/>
        <v>-970.92800999999963</v>
      </c>
      <c r="K36" s="11">
        <f t="shared" si="5"/>
        <v>87.986537861915366</v>
      </c>
      <c r="L36" s="35" t="s">
        <v>456</v>
      </c>
    </row>
    <row r="37" spans="1:12" s="2" customFormat="1" ht="36" outlineLevel="1" x14ac:dyDescent="0.2">
      <c r="A37" s="36" t="s">
        <v>28</v>
      </c>
      <c r="B37" s="4" t="s">
        <v>29</v>
      </c>
      <c r="C37" s="51">
        <f>C38</f>
        <v>11090.42</v>
      </c>
      <c r="D37" s="51">
        <f t="shared" ref="D37:E37" si="10">D38</f>
        <v>12741</v>
      </c>
      <c r="E37" s="51">
        <f t="shared" si="10"/>
        <v>13072.623280000002</v>
      </c>
      <c r="F37" s="16">
        <f t="shared" si="9"/>
        <v>1650.58</v>
      </c>
      <c r="G37" s="9">
        <f t="shared" si="1"/>
        <v>114.8829350015599</v>
      </c>
      <c r="H37" s="16">
        <f t="shared" si="8"/>
        <v>1982.2032800000015</v>
      </c>
      <c r="I37" s="9">
        <f t="shared" si="3"/>
        <v>117.87311283071338</v>
      </c>
      <c r="J37" s="16">
        <f t="shared" si="4"/>
        <v>331.62328000000161</v>
      </c>
      <c r="K37" s="9">
        <f t="shared" si="5"/>
        <v>102.60280417549643</v>
      </c>
      <c r="L37" s="30"/>
    </row>
    <row r="38" spans="1:12" s="2" customFormat="1" ht="24" outlineLevel="2" x14ac:dyDescent="0.2">
      <c r="A38" s="36" t="s">
        <v>30</v>
      </c>
      <c r="B38" s="4" t="s">
        <v>31</v>
      </c>
      <c r="C38" s="51">
        <f>SUM(C39:C42)</f>
        <v>11090.42</v>
      </c>
      <c r="D38" s="51">
        <f t="shared" ref="D38:E38" si="11">SUM(D39:D42)</f>
        <v>12741</v>
      </c>
      <c r="E38" s="51">
        <f t="shared" si="11"/>
        <v>13072.623280000002</v>
      </c>
      <c r="F38" s="16">
        <f t="shared" si="9"/>
        <v>1650.58</v>
      </c>
      <c r="G38" s="9">
        <f t="shared" si="1"/>
        <v>114.8829350015599</v>
      </c>
      <c r="H38" s="16">
        <f t="shared" si="8"/>
        <v>1982.2032800000015</v>
      </c>
      <c r="I38" s="9">
        <f t="shared" si="3"/>
        <v>117.87311283071338</v>
      </c>
      <c r="J38" s="16">
        <f t="shared" si="4"/>
        <v>331.62328000000161</v>
      </c>
      <c r="K38" s="9">
        <f t="shared" si="5"/>
        <v>102.60280417549643</v>
      </c>
      <c r="L38" s="30"/>
    </row>
    <row r="39" spans="1:12" ht="96" outlineLevel="3" x14ac:dyDescent="0.2">
      <c r="A39" s="3" t="s">
        <v>204</v>
      </c>
      <c r="B39" s="28" t="s">
        <v>361</v>
      </c>
      <c r="C39" s="49">
        <f>руб.!C39/1000</f>
        <v>4961.83</v>
      </c>
      <c r="D39" s="49">
        <f>руб.!D39/1000</f>
        <v>6575</v>
      </c>
      <c r="E39" s="49">
        <f>руб.!E39/1000</f>
        <v>6773.6386900000007</v>
      </c>
      <c r="F39" s="17">
        <f t="shared" si="9"/>
        <v>1613.17</v>
      </c>
      <c r="G39" s="11">
        <f t="shared" si="1"/>
        <v>132.51159350481575</v>
      </c>
      <c r="H39" s="17">
        <f t="shared" si="8"/>
        <v>1811.8086900000008</v>
      </c>
      <c r="I39" s="11">
        <f t="shared" si="3"/>
        <v>136.51492876620119</v>
      </c>
      <c r="J39" s="17">
        <f t="shared" si="4"/>
        <v>198.63869000000068</v>
      </c>
      <c r="K39" s="11">
        <f t="shared" si="5"/>
        <v>103.02112076045628</v>
      </c>
      <c r="L39" s="53" t="s">
        <v>458</v>
      </c>
    </row>
    <row r="40" spans="1:12" ht="108" outlineLevel="3" x14ac:dyDescent="0.2">
      <c r="A40" s="3" t="s">
        <v>205</v>
      </c>
      <c r="B40" s="28" t="s">
        <v>362</v>
      </c>
      <c r="C40" s="49">
        <f>руб.!C40/1000</f>
        <v>27.79</v>
      </c>
      <c r="D40" s="49">
        <f>руб.!D40/1000</f>
        <v>36</v>
      </c>
      <c r="E40" s="49">
        <f>руб.!E40/1000</f>
        <v>35.377989999999997</v>
      </c>
      <c r="F40" s="17">
        <f t="shared" si="9"/>
        <v>8.2100000000000009</v>
      </c>
      <c r="G40" s="11">
        <f t="shared" si="1"/>
        <v>129.543001079525</v>
      </c>
      <c r="H40" s="17">
        <f t="shared" si="8"/>
        <v>7.5879899999999978</v>
      </c>
      <c r="I40" s="11">
        <f t="shared" si="3"/>
        <v>127.30474991003958</v>
      </c>
      <c r="J40" s="17">
        <f t="shared" si="4"/>
        <v>-0.62201000000000306</v>
      </c>
      <c r="K40" s="11">
        <f t="shared" si="5"/>
        <v>98.272194444444438</v>
      </c>
      <c r="L40" s="54"/>
    </row>
    <row r="41" spans="1:12" ht="96" outlineLevel="3" x14ac:dyDescent="0.2">
      <c r="A41" s="3" t="s">
        <v>206</v>
      </c>
      <c r="B41" s="28" t="s">
        <v>363</v>
      </c>
      <c r="C41" s="49">
        <f>руб.!C41/1000</f>
        <v>6715.65</v>
      </c>
      <c r="D41" s="49">
        <f>руб.!D41/1000</f>
        <v>6930</v>
      </c>
      <c r="E41" s="49">
        <f>руб.!E41/1000</f>
        <v>7001.0842300000004</v>
      </c>
      <c r="F41" s="17">
        <f t="shared" si="9"/>
        <v>214.35000000000036</v>
      </c>
      <c r="G41" s="11">
        <f t="shared" si="1"/>
        <v>103.19179826226798</v>
      </c>
      <c r="H41" s="17">
        <f t="shared" si="8"/>
        <v>285.43423000000075</v>
      </c>
      <c r="I41" s="11">
        <f t="shared" si="3"/>
        <v>104.25028448474831</v>
      </c>
      <c r="J41" s="17">
        <f t="shared" si="4"/>
        <v>71.084230000000389</v>
      </c>
      <c r="K41" s="11">
        <f t="shared" si="5"/>
        <v>101.02574646464646</v>
      </c>
      <c r="L41" s="54"/>
    </row>
    <row r="42" spans="1:12" ht="96" outlineLevel="3" x14ac:dyDescent="0.2">
      <c r="A42" s="3" t="s">
        <v>207</v>
      </c>
      <c r="B42" s="28" t="s">
        <v>364</v>
      </c>
      <c r="C42" s="49">
        <f>руб.!C42/1000</f>
        <v>-614.85</v>
      </c>
      <c r="D42" s="49">
        <f>руб.!D42/1000</f>
        <v>-800</v>
      </c>
      <c r="E42" s="49">
        <f>руб.!E42/1000</f>
        <v>-737.47762999999998</v>
      </c>
      <c r="F42" s="17">
        <f t="shared" si="9"/>
        <v>-185.14999999999998</v>
      </c>
      <c r="G42" s="11">
        <f t="shared" si="1"/>
        <v>130.11303569976417</v>
      </c>
      <c r="H42" s="17">
        <f t="shared" si="8"/>
        <v>-122.62762999999995</v>
      </c>
      <c r="I42" s="11">
        <f t="shared" si="3"/>
        <v>119.94431649995934</v>
      </c>
      <c r="J42" s="17">
        <f t="shared" si="4"/>
        <v>62.522370000000024</v>
      </c>
      <c r="K42" s="11">
        <f t="shared" si="5"/>
        <v>92.184703749999997</v>
      </c>
      <c r="L42" s="55"/>
    </row>
    <row r="43" spans="1:12" s="2" customFormat="1" ht="14.25" outlineLevel="1" x14ac:dyDescent="0.2">
      <c r="A43" s="36" t="s">
        <v>32</v>
      </c>
      <c r="B43" s="4" t="s">
        <v>33</v>
      </c>
      <c r="C43" s="51">
        <f>C44+C52+C58+C61</f>
        <v>78504</v>
      </c>
      <c r="D43" s="51">
        <f t="shared" ref="D43:E43" si="12">D44+D52+D58+D61</f>
        <v>42253</v>
      </c>
      <c r="E43" s="51">
        <f t="shared" si="12"/>
        <v>41761.660850000007</v>
      </c>
      <c r="F43" s="16">
        <f t="shared" si="9"/>
        <v>-36251</v>
      </c>
      <c r="G43" s="9">
        <f t="shared" si="1"/>
        <v>53.822735147253638</v>
      </c>
      <c r="H43" s="16">
        <f t="shared" si="8"/>
        <v>-36742.339149999993</v>
      </c>
      <c r="I43" s="9">
        <f t="shared" si="3"/>
        <v>53.19685729389586</v>
      </c>
      <c r="J43" s="16">
        <f t="shared" si="4"/>
        <v>-491.33914999999251</v>
      </c>
      <c r="K43" s="9">
        <f t="shared" si="5"/>
        <v>98.837149669845942</v>
      </c>
      <c r="L43" s="27"/>
    </row>
    <row r="44" spans="1:12" s="2" customFormat="1" ht="24" outlineLevel="2" x14ac:dyDescent="0.2">
      <c r="A44" s="36" t="s">
        <v>165</v>
      </c>
      <c r="B44" s="4" t="s">
        <v>166</v>
      </c>
      <c r="C44" s="51">
        <f>SUM(C45:C51)</f>
        <v>59357</v>
      </c>
      <c r="D44" s="51">
        <f t="shared" ref="D44:E44" si="13">SUM(D45:D51)</f>
        <v>37046</v>
      </c>
      <c r="E44" s="51">
        <f t="shared" si="13"/>
        <v>37019.292700000005</v>
      </c>
      <c r="F44" s="16">
        <f t="shared" si="9"/>
        <v>-22311</v>
      </c>
      <c r="G44" s="9">
        <f t="shared" si="1"/>
        <v>62.412183904173055</v>
      </c>
      <c r="H44" s="16">
        <f t="shared" si="8"/>
        <v>-22337.707299999995</v>
      </c>
      <c r="I44" s="9">
        <f t="shared" si="3"/>
        <v>62.367189547989298</v>
      </c>
      <c r="J44" s="16">
        <f t="shared" si="4"/>
        <v>-26.707299999994575</v>
      </c>
      <c r="K44" s="9">
        <f t="shared" si="5"/>
        <v>99.927907736327825</v>
      </c>
      <c r="L44" s="27"/>
    </row>
    <row r="45" spans="1:12" s="2" customFormat="1" ht="76.5" outlineLevel="3" x14ac:dyDescent="0.2">
      <c r="A45" s="3" t="s">
        <v>167</v>
      </c>
      <c r="B45" s="5" t="s">
        <v>168</v>
      </c>
      <c r="C45" s="49">
        <f>руб.!C45/1000</f>
        <v>41188</v>
      </c>
      <c r="D45" s="49">
        <f>руб.!D45/1000</f>
        <v>24744</v>
      </c>
      <c r="E45" s="49">
        <f>руб.!E45/1000</f>
        <v>25073.461360000001</v>
      </c>
      <c r="F45" s="17">
        <f t="shared" si="9"/>
        <v>-16444</v>
      </c>
      <c r="G45" s="11">
        <f t="shared" si="1"/>
        <v>60.075750218510251</v>
      </c>
      <c r="H45" s="17">
        <f t="shared" si="8"/>
        <v>-16114.538639999999</v>
      </c>
      <c r="I45" s="11">
        <f t="shared" si="3"/>
        <v>60.875646693211614</v>
      </c>
      <c r="J45" s="17">
        <f t="shared" si="4"/>
        <v>329.46136000000115</v>
      </c>
      <c r="K45" s="11">
        <f t="shared" si="5"/>
        <v>101.33147979308114</v>
      </c>
      <c r="L45" s="35" t="s">
        <v>459</v>
      </c>
    </row>
    <row r="46" spans="1:12" s="2" customFormat="1" ht="36" outlineLevel="3" x14ac:dyDescent="0.2">
      <c r="A46" s="3" t="s">
        <v>169</v>
      </c>
      <c r="B46" s="5" t="s">
        <v>170</v>
      </c>
      <c r="C46" s="49">
        <f>руб.!C46/1000</f>
        <v>300</v>
      </c>
      <c r="D46" s="49">
        <f>руб.!D46/1000</f>
        <v>0</v>
      </c>
      <c r="E46" s="49">
        <f>руб.!E46/1000</f>
        <v>0</v>
      </c>
      <c r="F46" s="17">
        <f t="shared" si="9"/>
        <v>-300</v>
      </c>
      <c r="G46" s="11">
        <f t="shared" si="1"/>
        <v>0</v>
      </c>
      <c r="H46" s="17">
        <f t="shared" si="8"/>
        <v>-300</v>
      </c>
      <c r="I46" s="11">
        <f t="shared" si="3"/>
        <v>0</v>
      </c>
      <c r="J46" s="17">
        <f t="shared" si="4"/>
        <v>0</v>
      </c>
      <c r="K46" s="11" t="str">
        <f t="shared" si="5"/>
        <v>-</v>
      </c>
      <c r="L46" s="35" t="s">
        <v>346</v>
      </c>
    </row>
    <row r="47" spans="1:12" s="2" customFormat="1" ht="60" outlineLevel="3" x14ac:dyDescent="0.2">
      <c r="A47" s="3" t="s">
        <v>171</v>
      </c>
      <c r="B47" s="5" t="s">
        <v>172</v>
      </c>
      <c r="C47" s="49">
        <f>руб.!C47/1000</f>
        <v>1</v>
      </c>
      <c r="D47" s="49">
        <f>руб.!D47/1000</f>
        <v>1</v>
      </c>
      <c r="E47" s="49">
        <f>руб.!E47/1000</f>
        <v>1.5499799999999999</v>
      </c>
      <c r="F47" s="17">
        <f t="shared" si="9"/>
        <v>0</v>
      </c>
      <c r="G47" s="11">
        <f t="shared" si="1"/>
        <v>100</v>
      </c>
      <c r="H47" s="17">
        <f t="shared" si="8"/>
        <v>0.54997999999999991</v>
      </c>
      <c r="I47" s="11">
        <f t="shared" si="3"/>
        <v>154.99799999999999</v>
      </c>
      <c r="J47" s="17">
        <f t="shared" si="4"/>
        <v>0.54997999999999991</v>
      </c>
      <c r="K47" s="11">
        <f t="shared" si="5"/>
        <v>154.99799999999999</v>
      </c>
      <c r="L47" s="35" t="s">
        <v>346</v>
      </c>
    </row>
    <row r="48" spans="1:12" s="2" customFormat="1" ht="36" hidden="1" outlineLevel="3" x14ac:dyDescent="0.2">
      <c r="A48" s="3" t="s">
        <v>173</v>
      </c>
      <c r="B48" s="5" t="s">
        <v>174</v>
      </c>
      <c r="C48" s="49">
        <v>0</v>
      </c>
      <c r="D48" s="49">
        <v>0</v>
      </c>
      <c r="E48" s="49">
        <v>0</v>
      </c>
      <c r="F48" s="17">
        <f t="shared" si="9"/>
        <v>0</v>
      </c>
      <c r="G48" s="11" t="str">
        <f t="shared" si="1"/>
        <v>-</v>
      </c>
      <c r="H48" s="17">
        <f t="shared" si="8"/>
        <v>0</v>
      </c>
      <c r="I48" s="11" t="str">
        <f t="shared" si="3"/>
        <v>-</v>
      </c>
      <c r="J48" s="17">
        <f t="shared" si="4"/>
        <v>0</v>
      </c>
      <c r="K48" s="11" t="str">
        <f t="shared" si="5"/>
        <v>-</v>
      </c>
      <c r="L48" s="35" t="s">
        <v>346</v>
      </c>
    </row>
    <row r="49" spans="1:12" s="2" customFormat="1" ht="84" outlineLevel="3" x14ac:dyDescent="0.2">
      <c r="A49" s="3" t="s">
        <v>175</v>
      </c>
      <c r="B49" s="28" t="s">
        <v>176</v>
      </c>
      <c r="C49" s="49">
        <f>руб.!C49/1000</f>
        <v>17667</v>
      </c>
      <c r="D49" s="49">
        <f>руб.!D49/1000</f>
        <v>12300</v>
      </c>
      <c r="E49" s="49">
        <f>руб.!E49/1000</f>
        <v>11943.9871</v>
      </c>
      <c r="F49" s="17">
        <f t="shared" si="9"/>
        <v>-5367</v>
      </c>
      <c r="G49" s="11">
        <f t="shared" si="1"/>
        <v>69.621327899473599</v>
      </c>
      <c r="H49" s="17">
        <f t="shared" si="8"/>
        <v>-5723.0128999999997</v>
      </c>
      <c r="I49" s="11">
        <f t="shared" si="3"/>
        <v>67.606198562291269</v>
      </c>
      <c r="J49" s="17">
        <f t="shared" si="4"/>
        <v>-356.01289999999972</v>
      </c>
      <c r="K49" s="11">
        <f t="shared" si="5"/>
        <v>97.105586178861785</v>
      </c>
      <c r="L49" s="35" t="s">
        <v>459</v>
      </c>
    </row>
    <row r="50" spans="1:12" s="2" customFormat="1" ht="60" outlineLevel="3" x14ac:dyDescent="0.2">
      <c r="A50" s="3" t="s">
        <v>177</v>
      </c>
      <c r="B50" s="5" t="s">
        <v>178</v>
      </c>
      <c r="C50" s="49">
        <f>руб.!C50/1000</f>
        <v>200</v>
      </c>
      <c r="D50" s="49">
        <f>руб.!D50/1000</f>
        <v>0</v>
      </c>
      <c r="E50" s="49">
        <f>руб.!E50/1000</f>
        <v>0</v>
      </c>
      <c r="F50" s="17">
        <f t="shared" si="9"/>
        <v>-200</v>
      </c>
      <c r="G50" s="11">
        <f t="shared" si="1"/>
        <v>0</v>
      </c>
      <c r="H50" s="17">
        <f t="shared" si="8"/>
        <v>-200</v>
      </c>
      <c r="I50" s="11">
        <f t="shared" si="3"/>
        <v>0</v>
      </c>
      <c r="J50" s="17">
        <f t="shared" si="4"/>
        <v>0</v>
      </c>
      <c r="K50" s="11" t="str">
        <f t="shared" si="5"/>
        <v>-</v>
      </c>
      <c r="L50" s="35" t="s">
        <v>346</v>
      </c>
    </row>
    <row r="51" spans="1:12" s="2" customFormat="1" ht="84" outlineLevel="3" x14ac:dyDescent="0.2">
      <c r="A51" s="3" t="s">
        <v>179</v>
      </c>
      <c r="B51" s="28" t="s">
        <v>180</v>
      </c>
      <c r="C51" s="49">
        <f>руб.!C51/1000</f>
        <v>1</v>
      </c>
      <c r="D51" s="49">
        <f>руб.!D51/1000</f>
        <v>1</v>
      </c>
      <c r="E51" s="49">
        <f>руб.!E51/1000</f>
        <v>0.29425999999999997</v>
      </c>
      <c r="F51" s="17">
        <f t="shared" si="9"/>
        <v>0</v>
      </c>
      <c r="G51" s="11">
        <f t="shared" si="1"/>
        <v>100</v>
      </c>
      <c r="H51" s="17">
        <f t="shared" si="8"/>
        <v>-0.70574000000000003</v>
      </c>
      <c r="I51" s="11">
        <f t="shared" si="3"/>
        <v>29.425999999999995</v>
      </c>
      <c r="J51" s="17">
        <f t="shared" si="4"/>
        <v>-0.70574000000000003</v>
      </c>
      <c r="K51" s="11">
        <f t="shared" si="5"/>
        <v>29.425999999999995</v>
      </c>
      <c r="L51" s="35" t="s">
        <v>346</v>
      </c>
    </row>
    <row r="52" spans="1:12" s="2" customFormat="1" ht="24" outlineLevel="2" x14ac:dyDescent="0.2">
      <c r="A52" s="36" t="s">
        <v>34</v>
      </c>
      <c r="B52" s="4" t="s">
        <v>35</v>
      </c>
      <c r="C52" s="51">
        <f>SUM(C53:C57)</f>
        <v>-194</v>
      </c>
      <c r="D52" s="51">
        <f t="shared" ref="D52:E52" si="14">SUM(D53:D57)</f>
        <v>-1455</v>
      </c>
      <c r="E52" s="51">
        <f t="shared" si="14"/>
        <v>-1454.64644</v>
      </c>
      <c r="F52" s="16">
        <f t="shared" si="9"/>
        <v>-1261</v>
      </c>
      <c r="G52" s="9">
        <f t="shared" si="1"/>
        <v>750</v>
      </c>
      <c r="H52" s="16">
        <f t="shared" si="8"/>
        <v>-1260.64644</v>
      </c>
      <c r="I52" s="9">
        <f t="shared" si="3"/>
        <v>749.81775257731954</v>
      </c>
      <c r="J52" s="16">
        <f t="shared" si="4"/>
        <v>0.35356000000001586</v>
      </c>
      <c r="K52" s="9">
        <f t="shared" si="5"/>
        <v>99.975700343642615</v>
      </c>
      <c r="L52" s="31"/>
    </row>
    <row r="53" spans="1:12" ht="48" outlineLevel="3" x14ac:dyDescent="0.2">
      <c r="A53" s="3" t="s">
        <v>36</v>
      </c>
      <c r="B53" s="5" t="s">
        <v>37</v>
      </c>
      <c r="C53" s="49">
        <f>руб.!C53/1000</f>
        <v>-194</v>
      </c>
      <c r="D53" s="49">
        <f>руб.!D53/1000</f>
        <v>-1455</v>
      </c>
      <c r="E53" s="49">
        <f>руб.!E53/1000</f>
        <v>-1456.43568</v>
      </c>
      <c r="F53" s="17">
        <f t="shared" si="9"/>
        <v>-1261</v>
      </c>
      <c r="G53" s="11">
        <f t="shared" si="1"/>
        <v>750</v>
      </c>
      <c r="H53" s="17">
        <f t="shared" si="8"/>
        <v>-1262.43568</v>
      </c>
      <c r="I53" s="11">
        <f t="shared" si="3"/>
        <v>750.74004123711347</v>
      </c>
      <c r="J53" s="17">
        <f t="shared" si="4"/>
        <v>-1.4356800000000476</v>
      </c>
      <c r="K53" s="11">
        <f t="shared" si="5"/>
        <v>100.09867216494845</v>
      </c>
      <c r="L53" s="53" t="s">
        <v>460</v>
      </c>
    </row>
    <row r="54" spans="1:12" ht="24" hidden="1" outlineLevel="3" x14ac:dyDescent="0.2">
      <c r="A54" s="3" t="s">
        <v>38</v>
      </c>
      <c r="B54" s="5" t="s">
        <v>39</v>
      </c>
      <c r="C54" s="49">
        <v>0</v>
      </c>
      <c r="D54" s="49">
        <v>0</v>
      </c>
      <c r="E54" s="49">
        <f>руб.!E54/1000</f>
        <v>0</v>
      </c>
      <c r="F54" s="17">
        <f t="shared" si="9"/>
        <v>0</v>
      </c>
      <c r="G54" s="11" t="str">
        <f t="shared" si="1"/>
        <v>-</v>
      </c>
      <c r="H54" s="17">
        <f t="shared" si="8"/>
        <v>0</v>
      </c>
      <c r="I54" s="11" t="str">
        <f t="shared" si="3"/>
        <v>-</v>
      </c>
      <c r="J54" s="17">
        <f t="shared" si="4"/>
        <v>0</v>
      </c>
      <c r="K54" s="11" t="str">
        <f t="shared" si="5"/>
        <v>-</v>
      </c>
      <c r="L54" s="54"/>
    </row>
    <row r="55" spans="1:12" ht="48" outlineLevel="3" x14ac:dyDescent="0.2">
      <c r="A55" s="3" t="s">
        <v>40</v>
      </c>
      <c r="B55" s="5" t="s">
        <v>41</v>
      </c>
      <c r="C55" s="49">
        <f>руб.!C55/1000</f>
        <v>0</v>
      </c>
      <c r="D55" s="49">
        <f>руб.!D55/1000</f>
        <v>0</v>
      </c>
      <c r="E55" s="49">
        <f>руб.!E55/1000</f>
        <v>1.7837000000000001</v>
      </c>
      <c r="F55" s="17">
        <f t="shared" si="9"/>
        <v>0</v>
      </c>
      <c r="G55" s="11" t="str">
        <f t="shared" si="1"/>
        <v>-</v>
      </c>
      <c r="H55" s="17">
        <f t="shared" si="8"/>
        <v>1.7837000000000001</v>
      </c>
      <c r="I55" s="11" t="str">
        <f t="shared" si="3"/>
        <v>-</v>
      </c>
      <c r="J55" s="17">
        <f t="shared" si="4"/>
        <v>1.7837000000000001</v>
      </c>
      <c r="K55" s="11" t="str">
        <f t="shared" si="5"/>
        <v>-</v>
      </c>
      <c r="L55" s="54"/>
    </row>
    <row r="56" spans="1:12" ht="59.25" customHeight="1" outlineLevel="3" x14ac:dyDescent="0.2">
      <c r="A56" s="3" t="s">
        <v>42</v>
      </c>
      <c r="B56" s="5" t="s">
        <v>43</v>
      </c>
      <c r="C56" s="49">
        <f>руб.!C56/1000</f>
        <v>0</v>
      </c>
      <c r="D56" s="49">
        <f>руб.!D56/1000</f>
        <v>0</v>
      </c>
      <c r="E56" s="49">
        <f>руб.!E56/1000</f>
        <v>5.5399999999999998E-3</v>
      </c>
      <c r="F56" s="17">
        <f t="shared" si="9"/>
        <v>0</v>
      </c>
      <c r="G56" s="11" t="str">
        <f t="shared" si="1"/>
        <v>-</v>
      </c>
      <c r="H56" s="17">
        <f t="shared" si="8"/>
        <v>5.5399999999999998E-3</v>
      </c>
      <c r="I56" s="11" t="str">
        <f t="shared" si="3"/>
        <v>-</v>
      </c>
      <c r="J56" s="17">
        <f t="shared" si="4"/>
        <v>5.5399999999999998E-3</v>
      </c>
      <c r="K56" s="11" t="str">
        <f t="shared" si="5"/>
        <v>-</v>
      </c>
      <c r="L56" s="54"/>
    </row>
    <row r="57" spans="1:12" ht="36" hidden="1" outlineLevel="3" x14ac:dyDescent="0.2">
      <c r="A57" s="3" t="s">
        <v>44</v>
      </c>
      <c r="B57" s="5" t="s">
        <v>45</v>
      </c>
      <c r="C57" s="49">
        <v>0</v>
      </c>
      <c r="D57" s="49">
        <v>0</v>
      </c>
      <c r="E57" s="49">
        <v>0</v>
      </c>
      <c r="F57" s="17">
        <f t="shared" si="9"/>
        <v>0</v>
      </c>
      <c r="G57" s="11" t="str">
        <f t="shared" si="1"/>
        <v>-</v>
      </c>
      <c r="H57" s="17">
        <f t="shared" si="8"/>
        <v>0</v>
      </c>
      <c r="I57" s="11" t="str">
        <f t="shared" si="3"/>
        <v>-</v>
      </c>
      <c r="J57" s="17">
        <f t="shared" si="4"/>
        <v>0</v>
      </c>
      <c r="K57" s="11" t="str">
        <f t="shared" si="5"/>
        <v>-</v>
      </c>
      <c r="L57" s="55"/>
    </row>
    <row r="58" spans="1:12" s="2" customFormat="1" ht="14.25" outlineLevel="2" x14ac:dyDescent="0.2">
      <c r="A58" s="36" t="s">
        <v>46</v>
      </c>
      <c r="B58" s="4" t="s">
        <v>47</v>
      </c>
      <c r="C58" s="51">
        <f>C59+C60</f>
        <v>1724</v>
      </c>
      <c r="D58" s="51">
        <f t="shared" ref="D58:E58" si="15">D59+D60</f>
        <v>261</v>
      </c>
      <c r="E58" s="51">
        <f t="shared" si="15"/>
        <v>260.28305999999998</v>
      </c>
      <c r="F58" s="16">
        <f t="shared" si="9"/>
        <v>-1463</v>
      </c>
      <c r="G58" s="9">
        <f t="shared" si="1"/>
        <v>15.139211136890951</v>
      </c>
      <c r="H58" s="16">
        <f t="shared" si="8"/>
        <v>-1463.71694</v>
      </c>
      <c r="I58" s="9">
        <f t="shared" si="3"/>
        <v>15.097625290023201</v>
      </c>
      <c r="J58" s="16">
        <f t="shared" si="4"/>
        <v>-0.71694000000002234</v>
      </c>
      <c r="K58" s="9">
        <f t="shared" si="5"/>
        <v>99.725310344827577</v>
      </c>
      <c r="L58" s="29"/>
    </row>
    <row r="59" spans="1:12" ht="74.25" customHeight="1" outlineLevel="3" x14ac:dyDescent="0.2">
      <c r="A59" s="3" t="s">
        <v>48</v>
      </c>
      <c r="B59" s="5" t="s">
        <v>49</v>
      </c>
      <c r="C59" s="49">
        <f>руб.!C59/1000</f>
        <v>1724</v>
      </c>
      <c r="D59" s="49">
        <f>руб.!D59/1000</f>
        <v>261</v>
      </c>
      <c r="E59" s="49">
        <f>руб.!E59/1000</f>
        <v>260.28305999999998</v>
      </c>
      <c r="F59" s="17">
        <f t="shared" si="9"/>
        <v>-1463</v>
      </c>
      <c r="G59" s="11">
        <f t="shared" si="1"/>
        <v>15.139211136890951</v>
      </c>
      <c r="H59" s="17">
        <f t="shared" si="8"/>
        <v>-1463.71694</v>
      </c>
      <c r="I59" s="11">
        <f t="shared" si="3"/>
        <v>15.097625290023201</v>
      </c>
      <c r="J59" s="17">
        <f t="shared" si="4"/>
        <v>-0.71694000000002234</v>
      </c>
      <c r="K59" s="11">
        <f t="shared" si="5"/>
        <v>99.725310344827577</v>
      </c>
      <c r="L59" s="53" t="s">
        <v>461</v>
      </c>
    </row>
    <row r="60" spans="1:12" ht="24" hidden="1" outlineLevel="3" x14ac:dyDescent="0.2">
      <c r="A60" s="3" t="s">
        <v>50</v>
      </c>
      <c r="B60" s="5" t="s">
        <v>51</v>
      </c>
      <c r="C60" s="49">
        <v>0</v>
      </c>
      <c r="D60" s="49">
        <v>0</v>
      </c>
      <c r="E60" s="49">
        <v>0</v>
      </c>
      <c r="F60" s="17">
        <f t="shared" si="9"/>
        <v>0</v>
      </c>
      <c r="G60" s="11" t="str">
        <f t="shared" si="1"/>
        <v>-</v>
      </c>
      <c r="H60" s="17">
        <f t="shared" si="8"/>
        <v>0</v>
      </c>
      <c r="I60" s="11" t="str">
        <f t="shared" si="3"/>
        <v>-</v>
      </c>
      <c r="J60" s="17">
        <f t="shared" si="4"/>
        <v>0</v>
      </c>
      <c r="K60" s="11" t="str">
        <f t="shared" si="5"/>
        <v>-</v>
      </c>
      <c r="L60" s="55"/>
    </row>
    <row r="61" spans="1:12" s="2" customFormat="1" ht="24" outlineLevel="2" x14ac:dyDescent="0.2">
      <c r="A61" s="36" t="s">
        <v>52</v>
      </c>
      <c r="B61" s="4" t="s">
        <v>53</v>
      </c>
      <c r="C61" s="51">
        <f>C62+C63</f>
        <v>17617</v>
      </c>
      <c r="D61" s="51">
        <f t="shared" ref="D61:E61" si="16">D62+D63</f>
        <v>6401</v>
      </c>
      <c r="E61" s="51">
        <f t="shared" si="16"/>
        <v>5936.73153</v>
      </c>
      <c r="F61" s="16">
        <f t="shared" si="9"/>
        <v>-11216</v>
      </c>
      <c r="G61" s="9">
        <f t="shared" si="1"/>
        <v>36.334222625872734</v>
      </c>
      <c r="H61" s="16">
        <f t="shared" si="8"/>
        <v>-11680.268469999999</v>
      </c>
      <c r="I61" s="9">
        <f t="shared" si="3"/>
        <v>33.698879094056878</v>
      </c>
      <c r="J61" s="16">
        <f t="shared" si="4"/>
        <v>-464.26846999999998</v>
      </c>
      <c r="K61" s="9">
        <f t="shared" si="5"/>
        <v>92.746938447117628</v>
      </c>
      <c r="L61" s="29"/>
    </row>
    <row r="62" spans="1:12" s="2" customFormat="1" ht="70.7" customHeight="1" outlineLevel="3" x14ac:dyDescent="0.2">
      <c r="A62" s="3" t="s">
        <v>54</v>
      </c>
      <c r="B62" s="5" t="s">
        <v>55</v>
      </c>
      <c r="C62" s="49">
        <f>руб.!C62/1000</f>
        <v>17597</v>
      </c>
      <c r="D62" s="49">
        <f>руб.!D62/1000</f>
        <v>6401</v>
      </c>
      <c r="E62" s="49">
        <f>руб.!E62/1000</f>
        <v>5936.73153</v>
      </c>
      <c r="F62" s="17">
        <f t="shared" si="9"/>
        <v>-11196</v>
      </c>
      <c r="G62" s="11">
        <f t="shared" si="1"/>
        <v>36.375518554299028</v>
      </c>
      <c r="H62" s="17">
        <f t="shared" si="8"/>
        <v>-11660.268469999999</v>
      </c>
      <c r="I62" s="11">
        <f t="shared" si="3"/>
        <v>33.737179803375575</v>
      </c>
      <c r="J62" s="17">
        <f t="shared" si="4"/>
        <v>-464.26846999999998</v>
      </c>
      <c r="K62" s="11">
        <f t="shared" si="5"/>
        <v>92.746938447117628</v>
      </c>
      <c r="L62" s="53" t="s">
        <v>462</v>
      </c>
    </row>
    <row r="63" spans="1:12" ht="47.25" customHeight="1" outlineLevel="3" x14ac:dyDescent="0.2">
      <c r="A63" s="3" t="s">
        <v>244</v>
      </c>
      <c r="B63" s="5" t="s">
        <v>245</v>
      </c>
      <c r="C63" s="49">
        <f>руб.!C63/1000</f>
        <v>20</v>
      </c>
      <c r="D63" s="49">
        <f>руб.!D63/1000</f>
        <v>0</v>
      </c>
      <c r="E63" s="49">
        <f>руб.!E63/1000</f>
        <v>0</v>
      </c>
      <c r="F63" s="17">
        <f t="shared" si="9"/>
        <v>-20</v>
      </c>
      <c r="G63" s="11">
        <f t="shared" si="1"/>
        <v>0</v>
      </c>
      <c r="H63" s="17">
        <f t="shared" si="8"/>
        <v>-20</v>
      </c>
      <c r="I63" s="11">
        <f t="shared" si="3"/>
        <v>0</v>
      </c>
      <c r="J63" s="17">
        <f t="shared" si="4"/>
        <v>0</v>
      </c>
      <c r="K63" s="11" t="str">
        <f t="shared" si="5"/>
        <v>-</v>
      </c>
      <c r="L63" s="55"/>
    </row>
    <row r="64" spans="1:12" s="2" customFormat="1" ht="14.25" outlineLevel="1" x14ac:dyDescent="0.2">
      <c r="A64" s="36" t="s">
        <v>56</v>
      </c>
      <c r="B64" s="4" t="s">
        <v>57</v>
      </c>
      <c r="C64" s="51">
        <f>C65+C69</f>
        <v>66012</v>
      </c>
      <c r="D64" s="51">
        <f t="shared" ref="D64:E64" si="17">D65+D69</f>
        <v>58987</v>
      </c>
      <c r="E64" s="51">
        <f t="shared" si="17"/>
        <v>58675.99556000001</v>
      </c>
      <c r="F64" s="16">
        <f t="shared" si="9"/>
        <v>-7025</v>
      </c>
      <c r="G64" s="9">
        <f t="shared" si="1"/>
        <v>89.357995515966792</v>
      </c>
      <c r="H64" s="16">
        <f t="shared" si="8"/>
        <v>-7336.0044399999897</v>
      </c>
      <c r="I64" s="9">
        <f t="shared" si="3"/>
        <v>88.886862328061582</v>
      </c>
      <c r="J64" s="16">
        <f t="shared" si="4"/>
        <v>-311.0044399999897</v>
      </c>
      <c r="K64" s="9">
        <f t="shared" si="5"/>
        <v>99.472757658467131</v>
      </c>
      <c r="L64" s="29"/>
    </row>
    <row r="65" spans="1:12" s="2" customFormat="1" ht="14.25" outlineLevel="2" x14ac:dyDescent="0.2">
      <c r="A65" s="36" t="s">
        <v>58</v>
      </c>
      <c r="B65" s="4" t="s">
        <v>59</v>
      </c>
      <c r="C65" s="51">
        <f>C66+C68+C67</f>
        <v>39214</v>
      </c>
      <c r="D65" s="51">
        <f>D66+D68+D67</f>
        <v>36721</v>
      </c>
      <c r="E65" s="51">
        <f>E66+E68+E67</f>
        <v>35618.446240000005</v>
      </c>
      <c r="F65" s="16">
        <f t="shared" ref="F65:K65" si="18">F66+F68</f>
        <v>-2293</v>
      </c>
      <c r="G65" s="16" t="e">
        <f t="shared" si="18"/>
        <v>#VALUE!</v>
      </c>
      <c r="H65" s="16">
        <f t="shared" si="18"/>
        <v>-3395.5537599999952</v>
      </c>
      <c r="I65" s="16" t="e">
        <f t="shared" si="18"/>
        <v>#VALUE!</v>
      </c>
      <c r="J65" s="16">
        <f t="shared" si="18"/>
        <v>-1102.0537599999952</v>
      </c>
      <c r="K65" s="16">
        <f t="shared" si="18"/>
        <v>96.998846000925909</v>
      </c>
      <c r="L65" s="27"/>
    </row>
    <row r="66" spans="1:12" s="2" customFormat="1" ht="60" outlineLevel="3" x14ac:dyDescent="0.2">
      <c r="A66" s="3" t="s">
        <v>60</v>
      </c>
      <c r="B66" s="5" t="s">
        <v>61</v>
      </c>
      <c r="C66" s="49">
        <f>руб.!C66/1000</f>
        <v>39014</v>
      </c>
      <c r="D66" s="49">
        <f>руб.!D66/1000</f>
        <v>36721</v>
      </c>
      <c r="E66" s="49">
        <f>руб.!E66/1000</f>
        <v>35618.946240000005</v>
      </c>
      <c r="F66" s="17">
        <f t="shared" si="9"/>
        <v>-2293</v>
      </c>
      <c r="G66" s="11">
        <f t="shared" si="1"/>
        <v>94.122622648280114</v>
      </c>
      <c r="H66" s="17">
        <f t="shared" si="8"/>
        <v>-3395.0537599999952</v>
      </c>
      <c r="I66" s="11">
        <f t="shared" si="3"/>
        <v>91.297857794637835</v>
      </c>
      <c r="J66" s="17">
        <f t="shared" si="4"/>
        <v>-1102.0537599999952</v>
      </c>
      <c r="K66" s="11">
        <f t="shared" si="5"/>
        <v>96.998846000925909</v>
      </c>
      <c r="L66" s="53" t="s">
        <v>463</v>
      </c>
    </row>
    <row r="67" spans="1:12" ht="48" outlineLevel="3" x14ac:dyDescent="0.2">
      <c r="A67" s="3" t="s">
        <v>62</v>
      </c>
      <c r="B67" s="5" t="s">
        <v>63</v>
      </c>
      <c r="C67" s="49">
        <f>руб.!C67/1000</f>
        <v>200</v>
      </c>
      <c r="D67" s="49">
        <f>руб.!D67/1000</f>
        <v>0</v>
      </c>
      <c r="E67" s="49">
        <f>руб.!E67/1000</f>
        <v>0</v>
      </c>
      <c r="F67" s="17">
        <f t="shared" si="9"/>
        <v>-200</v>
      </c>
      <c r="G67" s="11">
        <f t="shared" si="1"/>
        <v>0</v>
      </c>
      <c r="H67" s="17">
        <f t="shared" si="8"/>
        <v>-200</v>
      </c>
      <c r="I67" s="11">
        <f t="shared" si="3"/>
        <v>0</v>
      </c>
      <c r="J67" s="17">
        <f t="shared" si="4"/>
        <v>0</v>
      </c>
      <c r="K67" s="11" t="str">
        <f t="shared" si="5"/>
        <v>-</v>
      </c>
      <c r="L67" s="55"/>
    </row>
    <row r="68" spans="1:12" ht="24" customHeight="1" outlineLevel="3" x14ac:dyDescent="0.2">
      <c r="A68" s="3" t="s">
        <v>438</v>
      </c>
      <c r="B68" s="5" t="s">
        <v>439</v>
      </c>
      <c r="C68" s="49">
        <f>руб.!C68/1000</f>
        <v>0</v>
      </c>
      <c r="D68" s="49">
        <f>руб.!D68/1000</f>
        <v>0</v>
      </c>
      <c r="E68" s="49">
        <f>руб.!E68/1000</f>
        <v>-0.5</v>
      </c>
      <c r="F68" s="17">
        <f t="shared" si="9"/>
        <v>0</v>
      </c>
      <c r="G68" s="11" t="str">
        <f t="shared" si="1"/>
        <v>-</v>
      </c>
      <c r="H68" s="17">
        <f t="shared" si="8"/>
        <v>-0.5</v>
      </c>
      <c r="I68" s="11" t="str">
        <f t="shared" si="3"/>
        <v>-</v>
      </c>
      <c r="J68" s="17"/>
      <c r="K68" s="11"/>
      <c r="L68" s="35"/>
    </row>
    <row r="69" spans="1:12" s="2" customFormat="1" ht="14.25" outlineLevel="2" x14ac:dyDescent="0.2">
      <c r="A69" s="36" t="s">
        <v>64</v>
      </c>
      <c r="B69" s="4" t="s">
        <v>65</v>
      </c>
      <c r="C69" s="51">
        <f>SUM(C70:C76)</f>
        <v>26798</v>
      </c>
      <c r="D69" s="51">
        <f t="shared" ref="D69:E69" si="19">SUM(D70:D76)</f>
        <v>22266</v>
      </c>
      <c r="E69" s="51">
        <f t="shared" si="19"/>
        <v>23057.549320000002</v>
      </c>
      <c r="F69" s="16">
        <f t="shared" si="9"/>
        <v>-4532</v>
      </c>
      <c r="G69" s="9">
        <f t="shared" si="1"/>
        <v>83.08829017090828</v>
      </c>
      <c r="H69" s="16">
        <f t="shared" si="8"/>
        <v>-3740.4506799999981</v>
      </c>
      <c r="I69" s="9">
        <f t="shared" si="3"/>
        <v>86.042052839764168</v>
      </c>
      <c r="J69" s="16">
        <f t="shared" si="4"/>
        <v>791.5493200000019</v>
      </c>
      <c r="K69" s="9">
        <f t="shared" si="5"/>
        <v>103.55496865175604</v>
      </c>
      <c r="L69" s="31"/>
    </row>
    <row r="70" spans="1:12" ht="61.5" customHeight="1" outlineLevel="3" x14ac:dyDescent="0.2">
      <c r="A70" s="3" t="s">
        <v>66</v>
      </c>
      <c r="B70" s="5" t="s">
        <v>67</v>
      </c>
      <c r="C70" s="49">
        <f>руб.!C70/1000</f>
        <v>16996</v>
      </c>
      <c r="D70" s="49">
        <f>руб.!D70/1000</f>
        <v>10600</v>
      </c>
      <c r="E70" s="49">
        <f>руб.!E70/1000</f>
        <v>11362.919800000001</v>
      </c>
      <c r="F70" s="17">
        <f t="shared" si="9"/>
        <v>-6396</v>
      </c>
      <c r="G70" s="11">
        <f t="shared" si="1"/>
        <v>62.367615909625798</v>
      </c>
      <c r="H70" s="17">
        <f t="shared" si="8"/>
        <v>-5633.0801999999985</v>
      </c>
      <c r="I70" s="11">
        <f t="shared" si="3"/>
        <v>66.856435631913399</v>
      </c>
      <c r="J70" s="17">
        <f t="shared" si="4"/>
        <v>762.91980000000149</v>
      </c>
      <c r="K70" s="11">
        <f t="shared" si="5"/>
        <v>107.19735660377361</v>
      </c>
      <c r="L70" s="53" t="s">
        <v>463</v>
      </c>
    </row>
    <row r="71" spans="1:12" s="2" customFormat="1" ht="36" outlineLevel="3" x14ac:dyDescent="0.2">
      <c r="A71" s="3" t="s">
        <v>68</v>
      </c>
      <c r="B71" s="5" t="s">
        <v>69</v>
      </c>
      <c r="C71" s="49">
        <f>руб.!C71/1000</f>
        <v>200</v>
      </c>
      <c r="D71" s="49">
        <f>руб.!D71/1000</f>
        <v>0</v>
      </c>
      <c r="E71" s="49">
        <f>руб.!E71/1000</f>
        <v>0</v>
      </c>
      <c r="F71" s="17">
        <f t="shared" si="9"/>
        <v>-200</v>
      </c>
      <c r="G71" s="11">
        <f t="shared" si="1"/>
        <v>0</v>
      </c>
      <c r="H71" s="17">
        <f t="shared" si="8"/>
        <v>-200</v>
      </c>
      <c r="I71" s="11">
        <f t="shared" si="3"/>
        <v>0</v>
      </c>
      <c r="J71" s="17">
        <f t="shared" si="4"/>
        <v>0</v>
      </c>
      <c r="K71" s="11" t="str">
        <f t="shared" si="5"/>
        <v>-</v>
      </c>
      <c r="L71" s="55"/>
    </row>
    <row r="72" spans="1:12" ht="60" outlineLevel="3" x14ac:dyDescent="0.2">
      <c r="A72" s="3" t="s">
        <v>70</v>
      </c>
      <c r="B72" s="5" t="s">
        <v>71</v>
      </c>
      <c r="C72" s="49">
        <f>руб.!C72/1000</f>
        <v>0</v>
      </c>
      <c r="D72" s="49">
        <f>руб.!D72/1000</f>
        <v>0</v>
      </c>
      <c r="E72" s="49">
        <f>руб.!E72/1000</f>
        <v>-0.45889999999999997</v>
      </c>
      <c r="F72" s="17">
        <f t="shared" si="9"/>
        <v>0</v>
      </c>
      <c r="G72" s="11" t="str">
        <f t="shared" si="1"/>
        <v>-</v>
      </c>
      <c r="H72" s="17">
        <f t="shared" si="8"/>
        <v>-0.45889999999999997</v>
      </c>
      <c r="I72" s="11" t="str">
        <f t="shared" si="3"/>
        <v>-</v>
      </c>
      <c r="J72" s="17">
        <f t="shared" si="4"/>
        <v>-0.45889999999999997</v>
      </c>
      <c r="K72" s="11" t="str">
        <f t="shared" si="5"/>
        <v>-</v>
      </c>
      <c r="L72" s="53" t="s">
        <v>463</v>
      </c>
    </row>
    <row r="73" spans="1:12" ht="52.5" customHeight="1" outlineLevel="3" x14ac:dyDescent="0.2">
      <c r="A73" s="3" t="s">
        <v>72</v>
      </c>
      <c r="B73" s="5" t="s">
        <v>73</v>
      </c>
      <c r="C73" s="49">
        <f>руб.!C73/1000</f>
        <v>9402</v>
      </c>
      <c r="D73" s="49">
        <f>руб.!D73/1000</f>
        <v>11666</v>
      </c>
      <c r="E73" s="49">
        <f>руб.!E73/1000</f>
        <v>11695.08842</v>
      </c>
      <c r="F73" s="17">
        <f t="shared" si="9"/>
        <v>2264</v>
      </c>
      <c r="G73" s="11">
        <f t="shared" si="1"/>
        <v>124.07998298234418</v>
      </c>
      <c r="H73" s="17">
        <f t="shared" si="8"/>
        <v>2293.08842</v>
      </c>
      <c r="I73" s="11">
        <f t="shared" si="3"/>
        <v>124.38936843224846</v>
      </c>
      <c r="J73" s="17">
        <f t="shared" si="4"/>
        <v>29.088420000000042</v>
      </c>
      <c r="K73" s="11">
        <f t="shared" si="5"/>
        <v>100.24934356248929</v>
      </c>
      <c r="L73" s="55"/>
    </row>
    <row r="74" spans="1:12" ht="36" outlineLevel="3" x14ac:dyDescent="0.2">
      <c r="A74" s="3" t="s">
        <v>74</v>
      </c>
      <c r="B74" s="5" t="s">
        <v>75</v>
      </c>
      <c r="C74" s="49">
        <f>руб.!C74/1000</f>
        <v>200</v>
      </c>
      <c r="D74" s="49">
        <f>руб.!D74/1000</f>
        <v>0</v>
      </c>
      <c r="E74" s="49">
        <f>руб.!E74/1000</f>
        <v>0</v>
      </c>
      <c r="F74" s="17">
        <f t="shared" si="9"/>
        <v>-200</v>
      </c>
      <c r="G74" s="11">
        <f t="shared" si="1"/>
        <v>0</v>
      </c>
      <c r="H74" s="17">
        <f t="shared" si="8"/>
        <v>-200</v>
      </c>
      <c r="I74" s="11">
        <f t="shared" si="3"/>
        <v>0</v>
      </c>
      <c r="J74" s="17">
        <f t="shared" si="4"/>
        <v>0</v>
      </c>
      <c r="K74" s="11" t="str">
        <f t="shared" si="5"/>
        <v>-</v>
      </c>
      <c r="L74" s="35" t="s">
        <v>346</v>
      </c>
    </row>
    <row r="75" spans="1:12" ht="60" hidden="1" outlineLevel="3" x14ac:dyDescent="0.2">
      <c r="A75" s="3" t="s">
        <v>76</v>
      </c>
      <c r="B75" s="5" t="s">
        <v>77</v>
      </c>
      <c r="C75" s="49">
        <v>0</v>
      </c>
      <c r="D75" s="49">
        <v>0</v>
      </c>
      <c r="E75" s="49">
        <v>0</v>
      </c>
      <c r="F75" s="17">
        <f t="shared" si="9"/>
        <v>0</v>
      </c>
      <c r="G75" s="11" t="str">
        <f t="shared" si="1"/>
        <v>-</v>
      </c>
      <c r="H75" s="17">
        <f t="shared" si="8"/>
        <v>0</v>
      </c>
      <c r="I75" s="11" t="str">
        <f t="shared" si="3"/>
        <v>-</v>
      </c>
      <c r="J75" s="17">
        <f t="shared" si="4"/>
        <v>0</v>
      </c>
      <c r="K75" s="11" t="str">
        <f t="shared" si="5"/>
        <v>-</v>
      </c>
      <c r="L75" s="35" t="s">
        <v>346</v>
      </c>
    </row>
    <row r="76" spans="1:12" ht="179.65" hidden="1" customHeight="1" outlineLevel="3" x14ac:dyDescent="0.2">
      <c r="A76" s="3" t="s">
        <v>365</v>
      </c>
      <c r="B76" s="5" t="s">
        <v>366</v>
      </c>
      <c r="C76" s="49">
        <v>0</v>
      </c>
      <c r="D76" s="49">
        <v>0</v>
      </c>
      <c r="E76" s="49">
        <v>0</v>
      </c>
      <c r="F76" s="17">
        <f t="shared" si="9"/>
        <v>0</v>
      </c>
      <c r="G76" s="11" t="str">
        <f t="shared" si="1"/>
        <v>-</v>
      </c>
      <c r="H76" s="17">
        <f t="shared" si="8"/>
        <v>0</v>
      </c>
      <c r="I76" s="11" t="str">
        <f t="shared" si="3"/>
        <v>-</v>
      </c>
      <c r="J76" s="17">
        <f t="shared" si="4"/>
        <v>0</v>
      </c>
      <c r="K76" s="11" t="str">
        <f t="shared" si="5"/>
        <v>-</v>
      </c>
      <c r="L76" s="35" t="s">
        <v>346</v>
      </c>
    </row>
    <row r="77" spans="1:12" s="2" customFormat="1" ht="14.25" outlineLevel="1" x14ac:dyDescent="0.2">
      <c r="A77" s="36" t="s">
        <v>78</v>
      </c>
      <c r="B77" s="4" t="s">
        <v>79</v>
      </c>
      <c r="C77" s="51">
        <f>C78+C82</f>
        <v>8424.4</v>
      </c>
      <c r="D77" s="51">
        <f t="shared" ref="D77:E77" si="20">D78+D82</f>
        <v>9729.4</v>
      </c>
      <c r="E77" s="51">
        <f t="shared" si="20"/>
        <v>9781.2356299999992</v>
      </c>
      <c r="F77" s="16">
        <f t="shared" si="9"/>
        <v>1305</v>
      </c>
      <c r="G77" s="9">
        <f t="shared" si="1"/>
        <v>115.49071743981767</v>
      </c>
      <c r="H77" s="16">
        <f t="shared" si="8"/>
        <v>1356.8356299999996</v>
      </c>
      <c r="I77" s="9">
        <f t="shared" si="3"/>
        <v>116.10602096291724</v>
      </c>
      <c r="J77" s="16">
        <f t="shared" si="4"/>
        <v>51.835629999999583</v>
      </c>
      <c r="K77" s="9">
        <f t="shared" si="5"/>
        <v>100.53277314120088</v>
      </c>
      <c r="L77" s="31"/>
    </row>
    <row r="78" spans="1:12" s="2" customFormat="1" ht="36" outlineLevel="2" x14ac:dyDescent="0.2">
      <c r="A78" s="36" t="s">
        <v>80</v>
      </c>
      <c r="B78" s="4" t="s">
        <v>81</v>
      </c>
      <c r="C78" s="51">
        <f>SUM(C79:C81)</f>
        <v>8367</v>
      </c>
      <c r="D78" s="51">
        <f t="shared" ref="D78:E78" si="21">SUM(D79:D81)</f>
        <v>9647</v>
      </c>
      <c r="E78" s="51">
        <f t="shared" si="21"/>
        <v>9697.4888599999995</v>
      </c>
      <c r="F78" s="16">
        <f t="shared" si="9"/>
        <v>1280</v>
      </c>
      <c r="G78" s="9">
        <f t="shared" si="1"/>
        <v>115.29819529102426</v>
      </c>
      <c r="H78" s="16">
        <f t="shared" si="8"/>
        <v>1330.4888599999995</v>
      </c>
      <c r="I78" s="9">
        <f t="shared" si="3"/>
        <v>115.90162376000957</v>
      </c>
      <c r="J78" s="16">
        <f t="shared" si="4"/>
        <v>50.488859999999477</v>
      </c>
      <c r="K78" s="9">
        <f t="shared" si="5"/>
        <v>100.52336332538611</v>
      </c>
      <c r="L78" s="31"/>
    </row>
    <row r="79" spans="1:12" s="2" customFormat="1" ht="60" outlineLevel="3" x14ac:dyDescent="0.2">
      <c r="A79" s="3" t="s">
        <v>317</v>
      </c>
      <c r="B79" s="5" t="s">
        <v>318</v>
      </c>
      <c r="C79" s="49">
        <f>руб.!C79/1000</f>
        <v>8007</v>
      </c>
      <c r="D79" s="49">
        <f>руб.!D79/1000</f>
        <v>9647</v>
      </c>
      <c r="E79" s="49">
        <f>руб.!E79/1000</f>
        <v>9765.0529900000001</v>
      </c>
      <c r="F79" s="17">
        <f t="shared" si="9"/>
        <v>1640</v>
      </c>
      <c r="G79" s="11">
        <f t="shared" si="1"/>
        <v>120.48207818159111</v>
      </c>
      <c r="H79" s="17">
        <f t="shared" si="8"/>
        <v>1758.0529900000001</v>
      </c>
      <c r="I79" s="11">
        <f t="shared" si="3"/>
        <v>121.95645048082928</v>
      </c>
      <c r="J79" s="17">
        <f t="shared" si="4"/>
        <v>118.05299000000014</v>
      </c>
      <c r="K79" s="11">
        <f t="shared" si="5"/>
        <v>101.22372748004562</v>
      </c>
      <c r="L79" s="29" t="s">
        <v>464</v>
      </c>
    </row>
    <row r="80" spans="1:12" s="2" customFormat="1" ht="72" outlineLevel="3" x14ac:dyDescent="0.2">
      <c r="A80" s="3" t="s">
        <v>319</v>
      </c>
      <c r="B80" s="28" t="s">
        <v>320</v>
      </c>
      <c r="C80" s="49">
        <f>руб.!C80/1000</f>
        <v>360</v>
      </c>
      <c r="D80" s="49">
        <f>руб.!D80/1000</f>
        <v>0</v>
      </c>
      <c r="E80" s="49">
        <f>руб.!E80/1000</f>
        <v>-67.564130000000006</v>
      </c>
      <c r="F80" s="17">
        <f t="shared" si="9"/>
        <v>-360</v>
      </c>
      <c r="G80" s="11">
        <f t="shared" ref="G80:G149" si="22">IFERROR(D80/C80*100,"-")</f>
        <v>0</v>
      </c>
      <c r="H80" s="17">
        <f t="shared" si="8"/>
        <v>-427.56412999999998</v>
      </c>
      <c r="I80" s="11">
        <f t="shared" ref="I80:I149" si="23">IFERROR(E80/C80*100,"-")</f>
        <v>-18.767813888888892</v>
      </c>
      <c r="J80" s="17">
        <f t="shared" ref="J80:J149" si="24">E80-D80</f>
        <v>-67.564130000000006</v>
      </c>
      <c r="K80" s="11" t="str">
        <f t="shared" ref="K80:K137" si="25">IFERROR(E80/D80*100,"-")</f>
        <v>-</v>
      </c>
      <c r="L80" s="35" t="s">
        <v>346</v>
      </c>
    </row>
    <row r="81" spans="1:12" ht="48" hidden="1" outlineLevel="3" x14ac:dyDescent="0.2">
      <c r="A81" s="3" t="s">
        <v>82</v>
      </c>
      <c r="B81" s="5" t="s">
        <v>83</v>
      </c>
      <c r="C81" s="49">
        <v>0</v>
      </c>
      <c r="D81" s="49">
        <v>0</v>
      </c>
      <c r="E81" s="49">
        <v>0</v>
      </c>
      <c r="F81" s="17">
        <f t="shared" si="9"/>
        <v>0</v>
      </c>
      <c r="G81" s="11" t="str">
        <f t="shared" si="22"/>
        <v>-</v>
      </c>
      <c r="H81" s="17">
        <f t="shared" si="8"/>
        <v>0</v>
      </c>
      <c r="I81" s="11" t="str">
        <f t="shared" si="23"/>
        <v>-</v>
      </c>
      <c r="J81" s="17">
        <f t="shared" si="24"/>
        <v>0</v>
      </c>
      <c r="K81" s="11" t="str">
        <f t="shared" si="25"/>
        <v>-</v>
      </c>
      <c r="L81" s="35"/>
    </row>
    <row r="82" spans="1:12" s="2" customFormat="1" ht="24.2" customHeight="1" outlineLevel="2" x14ac:dyDescent="0.2">
      <c r="A82" s="36" t="s">
        <v>84</v>
      </c>
      <c r="B82" s="4" t="s">
        <v>85</v>
      </c>
      <c r="C82" s="51">
        <f>SUM(C83:C85)</f>
        <v>57.4</v>
      </c>
      <c r="D82" s="51">
        <f t="shared" ref="D82:E82" si="26">SUM(D83:D85)</f>
        <v>82.4</v>
      </c>
      <c r="E82" s="51">
        <f t="shared" si="26"/>
        <v>83.746769999999998</v>
      </c>
      <c r="F82" s="16">
        <f t="shared" si="9"/>
        <v>25.000000000000007</v>
      </c>
      <c r="G82" s="9">
        <f t="shared" si="22"/>
        <v>143.55400696864115</v>
      </c>
      <c r="H82" s="16">
        <f t="shared" si="8"/>
        <v>26.346769999999999</v>
      </c>
      <c r="I82" s="9">
        <f t="shared" si="23"/>
        <v>145.90029616724738</v>
      </c>
      <c r="J82" s="16">
        <f t="shared" si="24"/>
        <v>1.3467699999999923</v>
      </c>
      <c r="K82" s="9">
        <f t="shared" si="25"/>
        <v>101.63442961165048</v>
      </c>
      <c r="L82" s="29"/>
    </row>
    <row r="83" spans="1:12" ht="60" outlineLevel="3" x14ac:dyDescent="0.2">
      <c r="A83" s="3" t="s">
        <v>86</v>
      </c>
      <c r="B83" s="5" t="s">
        <v>367</v>
      </c>
      <c r="C83" s="49">
        <f>руб.!C83/1000</f>
        <v>5</v>
      </c>
      <c r="D83" s="49">
        <f>руб.!D83/1000</f>
        <v>0</v>
      </c>
      <c r="E83" s="49">
        <f>руб.!E83/1000</f>
        <v>0</v>
      </c>
      <c r="F83" s="17">
        <f t="shared" si="9"/>
        <v>-5</v>
      </c>
      <c r="G83" s="11">
        <f t="shared" si="22"/>
        <v>0</v>
      </c>
      <c r="H83" s="17">
        <f t="shared" ref="H83:H137" si="27">E83-C83</f>
        <v>-5</v>
      </c>
      <c r="I83" s="11">
        <f t="shared" si="23"/>
        <v>0</v>
      </c>
      <c r="J83" s="17">
        <f t="shared" si="24"/>
        <v>0</v>
      </c>
      <c r="K83" s="11" t="str">
        <f t="shared" si="25"/>
        <v>-</v>
      </c>
      <c r="L83" s="35" t="s">
        <v>346</v>
      </c>
    </row>
    <row r="84" spans="1:12" ht="25.5" outlineLevel="3" x14ac:dyDescent="0.2">
      <c r="A84" s="3" t="s">
        <v>246</v>
      </c>
      <c r="B84" s="5" t="s">
        <v>368</v>
      </c>
      <c r="C84" s="49">
        <f>руб.!C84/1000</f>
        <v>30</v>
      </c>
      <c r="D84" s="49">
        <f>руб.!D84/1000</f>
        <v>60</v>
      </c>
      <c r="E84" s="49">
        <f>руб.!E84/1000</f>
        <v>59.746769999999998</v>
      </c>
      <c r="F84" s="17">
        <f t="shared" ref="F84:F153" si="28">D84-C84</f>
        <v>30</v>
      </c>
      <c r="G84" s="11">
        <f t="shared" si="22"/>
        <v>200</v>
      </c>
      <c r="H84" s="17">
        <f t="shared" si="27"/>
        <v>29.746769999999998</v>
      </c>
      <c r="I84" s="11">
        <f t="shared" si="23"/>
        <v>199.15589999999997</v>
      </c>
      <c r="J84" s="17">
        <f t="shared" si="24"/>
        <v>-0.25323000000000206</v>
      </c>
      <c r="K84" s="11">
        <f t="shared" si="25"/>
        <v>99.577949999999987</v>
      </c>
      <c r="L84" s="35" t="s">
        <v>346</v>
      </c>
    </row>
    <row r="85" spans="1:12" s="2" customFormat="1" ht="96" outlineLevel="3" x14ac:dyDescent="0.2">
      <c r="A85" s="3" t="s">
        <v>87</v>
      </c>
      <c r="B85" s="28" t="s">
        <v>369</v>
      </c>
      <c r="C85" s="49">
        <f>руб.!C85/1000</f>
        <v>22.4</v>
      </c>
      <c r="D85" s="49">
        <f>руб.!D85/1000</f>
        <v>22.4</v>
      </c>
      <c r="E85" s="49">
        <f>руб.!E85/1000</f>
        <v>24</v>
      </c>
      <c r="F85" s="17">
        <f t="shared" si="28"/>
        <v>0</v>
      </c>
      <c r="G85" s="11">
        <f t="shared" si="22"/>
        <v>100</v>
      </c>
      <c r="H85" s="17">
        <f t="shared" si="27"/>
        <v>1.6000000000000014</v>
      </c>
      <c r="I85" s="11">
        <f t="shared" si="23"/>
        <v>107.14285714285714</v>
      </c>
      <c r="J85" s="17">
        <f t="shared" si="24"/>
        <v>1.6000000000000014</v>
      </c>
      <c r="K85" s="11">
        <f t="shared" si="25"/>
        <v>107.14285714285714</v>
      </c>
      <c r="L85" s="35" t="s">
        <v>346</v>
      </c>
    </row>
    <row r="86" spans="1:12" s="2" customFormat="1" ht="36" outlineLevel="1" x14ac:dyDescent="0.2">
      <c r="A86" s="36" t="s">
        <v>88</v>
      </c>
      <c r="B86" s="4" t="s">
        <v>89</v>
      </c>
      <c r="C86" s="51">
        <f>C87+C90</f>
        <v>0</v>
      </c>
      <c r="D86" s="51">
        <f t="shared" ref="D86:E86" si="29">D87+D90</f>
        <v>0.39626999999999996</v>
      </c>
      <c r="E86" s="51">
        <f t="shared" si="29"/>
        <v>0.39627999999999997</v>
      </c>
      <c r="F86" s="16">
        <f t="shared" si="28"/>
        <v>0.39626999999999996</v>
      </c>
      <c r="G86" s="9" t="str">
        <f t="shared" si="22"/>
        <v>-</v>
      </c>
      <c r="H86" s="16">
        <f t="shared" si="27"/>
        <v>0.39627999999999997</v>
      </c>
      <c r="I86" s="9" t="str">
        <f t="shared" si="23"/>
        <v>-</v>
      </c>
      <c r="J86" s="16">
        <f t="shared" si="24"/>
        <v>1.0000000000010001E-5</v>
      </c>
      <c r="K86" s="9">
        <f t="shared" si="25"/>
        <v>100.00252353193531</v>
      </c>
      <c r="L86" s="31"/>
    </row>
    <row r="87" spans="1:12" s="2" customFormat="1" ht="18.600000000000001" customHeight="1" outlineLevel="2" x14ac:dyDescent="0.2">
      <c r="A87" s="36" t="s">
        <v>158</v>
      </c>
      <c r="B87" s="4" t="s">
        <v>159</v>
      </c>
      <c r="C87" s="51">
        <f>C88+C89</f>
        <v>0</v>
      </c>
      <c r="D87" s="51">
        <f t="shared" ref="D87:E87" si="30">D88+D89</f>
        <v>0.39626999999999996</v>
      </c>
      <c r="E87" s="51">
        <f t="shared" si="30"/>
        <v>0.39626999999999996</v>
      </c>
      <c r="F87" s="16">
        <f t="shared" si="28"/>
        <v>0.39626999999999996</v>
      </c>
      <c r="G87" s="9" t="str">
        <f t="shared" si="22"/>
        <v>-</v>
      </c>
      <c r="H87" s="16">
        <f t="shared" si="27"/>
        <v>0.39626999999999996</v>
      </c>
      <c r="I87" s="9" t="str">
        <f t="shared" si="23"/>
        <v>-</v>
      </c>
      <c r="J87" s="16">
        <f t="shared" si="24"/>
        <v>0</v>
      </c>
      <c r="K87" s="9">
        <f t="shared" si="25"/>
        <v>100</v>
      </c>
      <c r="L87" s="31"/>
    </row>
    <row r="88" spans="1:12" ht="60" outlineLevel="3" x14ac:dyDescent="0.2">
      <c r="A88" s="3" t="s">
        <v>321</v>
      </c>
      <c r="B88" s="5" t="s">
        <v>322</v>
      </c>
      <c r="C88" s="49">
        <f>руб.!C88/1000</f>
        <v>0</v>
      </c>
      <c r="D88" s="49">
        <f>руб.!D88/1000</f>
        <v>0.39626999999999996</v>
      </c>
      <c r="E88" s="49">
        <f>руб.!E88/1000</f>
        <v>0.39626999999999996</v>
      </c>
      <c r="F88" s="17">
        <f t="shared" si="28"/>
        <v>0.39626999999999996</v>
      </c>
      <c r="G88" s="11" t="str">
        <f t="shared" si="22"/>
        <v>-</v>
      </c>
      <c r="H88" s="17">
        <f t="shared" si="27"/>
        <v>0.39626999999999996</v>
      </c>
      <c r="I88" s="11" t="str">
        <f t="shared" si="23"/>
        <v>-</v>
      </c>
      <c r="J88" s="17">
        <f t="shared" si="24"/>
        <v>0</v>
      </c>
      <c r="K88" s="11">
        <f t="shared" si="25"/>
        <v>100</v>
      </c>
      <c r="L88" s="35" t="s">
        <v>346</v>
      </c>
    </row>
    <row r="89" spans="1:12" ht="36" hidden="1" outlineLevel="3" x14ac:dyDescent="0.2">
      <c r="A89" s="3" t="s">
        <v>323</v>
      </c>
      <c r="B89" s="5" t="s">
        <v>324</v>
      </c>
      <c r="C89" s="49">
        <f>руб.!C89/1000</f>
        <v>0</v>
      </c>
      <c r="D89" s="49">
        <f>руб.!D89/1000</f>
        <v>0</v>
      </c>
      <c r="E89" s="49">
        <f>руб.!E89/1000</f>
        <v>0</v>
      </c>
      <c r="F89" s="17">
        <f t="shared" si="28"/>
        <v>0</v>
      </c>
      <c r="G89" s="11" t="str">
        <f t="shared" si="22"/>
        <v>-</v>
      </c>
      <c r="H89" s="17">
        <f t="shared" si="27"/>
        <v>0</v>
      </c>
      <c r="I89" s="11" t="str">
        <f t="shared" si="23"/>
        <v>-</v>
      </c>
      <c r="J89" s="17">
        <f t="shared" si="24"/>
        <v>0</v>
      </c>
      <c r="K89" s="11" t="str">
        <f t="shared" si="25"/>
        <v>-</v>
      </c>
      <c r="L89" s="29" t="s">
        <v>346</v>
      </c>
    </row>
    <row r="90" spans="1:12" ht="24" hidden="1" outlineLevel="3" x14ac:dyDescent="0.2">
      <c r="A90" s="36" t="s">
        <v>447</v>
      </c>
      <c r="B90" s="4" t="s">
        <v>448</v>
      </c>
      <c r="C90" s="51">
        <f>C91</f>
        <v>0</v>
      </c>
      <c r="D90" s="51">
        <f t="shared" ref="D90:E90" si="31">D91</f>
        <v>0</v>
      </c>
      <c r="E90" s="51">
        <f t="shared" si="31"/>
        <v>1.0000000000000001E-5</v>
      </c>
      <c r="F90" s="17">
        <f t="shared" si="28"/>
        <v>0</v>
      </c>
      <c r="G90" s="11" t="str">
        <f t="shared" si="22"/>
        <v>-</v>
      </c>
      <c r="H90" s="17">
        <f t="shared" si="27"/>
        <v>1.0000000000000001E-5</v>
      </c>
      <c r="I90" s="11" t="str">
        <f t="shared" si="23"/>
        <v>-</v>
      </c>
      <c r="J90" s="17">
        <f t="shared" si="24"/>
        <v>1.0000000000000001E-5</v>
      </c>
      <c r="K90" s="11" t="str">
        <f t="shared" si="25"/>
        <v>-</v>
      </c>
      <c r="L90" s="29"/>
    </row>
    <row r="91" spans="1:12" ht="72" hidden="1" outlineLevel="3" x14ac:dyDescent="0.2">
      <c r="A91" s="3" t="s">
        <v>450</v>
      </c>
      <c r="B91" s="5" t="s">
        <v>449</v>
      </c>
      <c r="C91" s="49">
        <f>руб.!C91/1000</f>
        <v>0</v>
      </c>
      <c r="D91" s="49">
        <f>руб.!D91/1000</f>
        <v>0</v>
      </c>
      <c r="E91" s="49">
        <f>руб.!E91/1000</f>
        <v>1.0000000000000001E-5</v>
      </c>
      <c r="F91" s="17">
        <f t="shared" si="28"/>
        <v>0</v>
      </c>
      <c r="G91" s="11" t="str">
        <f t="shared" si="22"/>
        <v>-</v>
      </c>
      <c r="H91" s="17">
        <f t="shared" si="27"/>
        <v>1.0000000000000001E-5</v>
      </c>
      <c r="I91" s="11" t="str">
        <f t="shared" si="23"/>
        <v>-</v>
      </c>
      <c r="J91" s="17">
        <f t="shared" si="24"/>
        <v>1.0000000000000001E-5</v>
      </c>
      <c r="K91" s="11" t="str">
        <f t="shared" si="25"/>
        <v>-</v>
      </c>
      <c r="L91" s="29"/>
    </row>
    <row r="92" spans="1:12" s="2" customFormat="1" ht="36" outlineLevel="1" x14ac:dyDescent="0.2">
      <c r="A92" s="36" t="s">
        <v>90</v>
      </c>
      <c r="B92" s="4" t="s">
        <v>91</v>
      </c>
      <c r="C92" s="51">
        <f>C93+C98+C100+C102</f>
        <v>55726.28</v>
      </c>
      <c r="D92" s="51">
        <f t="shared" ref="D92:E92" si="32">D93+D98+D100+D102</f>
        <v>72250.649819999991</v>
      </c>
      <c r="E92" s="51">
        <f t="shared" si="32"/>
        <v>70821.859940000009</v>
      </c>
      <c r="F92" s="16">
        <f t="shared" si="28"/>
        <v>16524.369819999993</v>
      </c>
      <c r="G92" s="9">
        <f t="shared" si="22"/>
        <v>129.65274161490771</v>
      </c>
      <c r="H92" s="16">
        <f t="shared" si="27"/>
        <v>15095.579940000011</v>
      </c>
      <c r="I92" s="9">
        <f t="shared" si="23"/>
        <v>127.0887989293382</v>
      </c>
      <c r="J92" s="16">
        <f t="shared" si="24"/>
        <v>-1428.7898799999821</v>
      </c>
      <c r="K92" s="9">
        <f t="shared" si="25"/>
        <v>98.022453938394236</v>
      </c>
      <c r="L92" s="29"/>
    </row>
    <row r="93" spans="1:12" s="2" customFormat="1" ht="84" outlineLevel="2" x14ac:dyDescent="0.2">
      <c r="A93" s="36" t="s">
        <v>92</v>
      </c>
      <c r="B93" s="32" t="s">
        <v>93</v>
      </c>
      <c r="C93" s="51">
        <f t="shared" ref="C93:E93" si="33">SUM(C94:C97)</f>
        <v>55300</v>
      </c>
      <c r="D93" s="51">
        <f t="shared" si="33"/>
        <v>70446.369819999993</v>
      </c>
      <c r="E93" s="51">
        <f t="shared" si="33"/>
        <v>68959.751530000009</v>
      </c>
      <c r="F93" s="16">
        <f t="shared" si="28"/>
        <v>15146.369819999993</v>
      </c>
      <c r="G93" s="9">
        <f t="shared" si="22"/>
        <v>127.38945717902351</v>
      </c>
      <c r="H93" s="16">
        <f t="shared" si="27"/>
        <v>13659.751530000009</v>
      </c>
      <c r="I93" s="9">
        <f t="shared" si="23"/>
        <v>124.70117817359856</v>
      </c>
      <c r="J93" s="16">
        <f t="shared" si="24"/>
        <v>-1486.618289999984</v>
      </c>
      <c r="K93" s="9">
        <f t="shared" si="25"/>
        <v>97.889716256780162</v>
      </c>
      <c r="L93" s="27"/>
    </row>
    <row r="94" spans="1:12" ht="72" outlineLevel="3" x14ac:dyDescent="0.2">
      <c r="A94" s="3" t="s">
        <v>94</v>
      </c>
      <c r="B94" s="28" t="s">
        <v>95</v>
      </c>
      <c r="C94" s="49">
        <f>руб.!C94/1000</f>
        <v>40000</v>
      </c>
      <c r="D94" s="49">
        <f>руб.!D94/1000</f>
        <v>47500</v>
      </c>
      <c r="E94" s="49">
        <f>руб.!E94/1000</f>
        <v>45821.387040000001</v>
      </c>
      <c r="F94" s="17">
        <f t="shared" si="28"/>
        <v>7500</v>
      </c>
      <c r="G94" s="11">
        <f t="shared" si="22"/>
        <v>118.75</v>
      </c>
      <c r="H94" s="17">
        <f t="shared" si="27"/>
        <v>5821.3870400000014</v>
      </c>
      <c r="I94" s="11">
        <f t="shared" si="23"/>
        <v>114.5534676</v>
      </c>
      <c r="J94" s="17">
        <f t="shared" si="24"/>
        <v>-1678.6129599999986</v>
      </c>
      <c r="K94" s="11">
        <f t="shared" si="25"/>
        <v>96.466077978947368</v>
      </c>
      <c r="L94" s="35" t="s">
        <v>346</v>
      </c>
    </row>
    <row r="95" spans="1:12" s="2" customFormat="1" ht="72" outlineLevel="3" x14ac:dyDescent="0.2">
      <c r="A95" s="3" t="s">
        <v>96</v>
      </c>
      <c r="B95" s="28" t="s">
        <v>370</v>
      </c>
      <c r="C95" s="49">
        <f>руб.!C95/1000</f>
        <v>100</v>
      </c>
      <c r="D95" s="49">
        <f>руб.!D95/1000</f>
        <v>135</v>
      </c>
      <c r="E95" s="49">
        <f>руб.!E95/1000</f>
        <v>134.12548999999999</v>
      </c>
      <c r="F95" s="17">
        <f t="shared" si="28"/>
        <v>35</v>
      </c>
      <c r="G95" s="11">
        <f t="shared" si="22"/>
        <v>135</v>
      </c>
      <c r="H95" s="17">
        <f t="shared" si="27"/>
        <v>34.125489999999985</v>
      </c>
      <c r="I95" s="11">
        <f t="shared" si="23"/>
        <v>134.12548999999999</v>
      </c>
      <c r="J95" s="17">
        <f t="shared" si="24"/>
        <v>-0.874510000000015</v>
      </c>
      <c r="K95" s="11">
        <f t="shared" si="25"/>
        <v>99.352214814814801</v>
      </c>
      <c r="L95" s="35" t="s">
        <v>346</v>
      </c>
    </row>
    <row r="96" spans="1:12" s="2" customFormat="1" ht="84" outlineLevel="3" x14ac:dyDescent="0.2">
      <c r="A96" s="3" t="s">
        <v>97</v>
      </c>
      <c r="B96" s="28" t="s">
        <v>371</v>
      </c>
      <c r="C96" s="49">
        <f>руб.!C96/1000</f>
        <v>200</v>
      </c>
      <c r="D96" s="49">
        <f>руб.!D96/1000</f>
        <v>11.369819999999999</v>
      </c>
      <c r="E96" s="49">
        <f>руб.!E96/1000</f>
        <v>11.369819999999999</v>
      </c>
      <c r="F96" s="17">
        <f t="shared" si="28"/>
        <v>-188.63018</v>
      </c>
      <c r="G96" s="11">
        <f t="shared" si="22"/>
        <v>5.6849099999999995</v>
      </c>
      <c r="H96" s="17">
        <f t="shared" si="27"/>
        <v>-188.63018</v>
      </c>
      <c r="I96" s="11">
        <f t="shared" si="23"/>
        <v>5.6849099999999995</v>
      </c>
      <c r="J96" s="17">
        <f t="shared" si="24"/>
        <v>0</v>
      </c>
      <c r="K96" s="11">
        <f t="shared" si="25"/>
        <v>100</v>
      </c>
      <c r="L96" s="35" t="s">
        <v>346</v>
      </c>
    </row>
    <row r="97" spans="1:12" ht="60" outlineLevel="3" x14ac:dyDescent="0.2">
      <c r="A97" s="3" t="s">
        <v>98</v>
      </c>
      <c r="B97" s="5" t="s">
        <v>99</v>
      </c>
      <c r="C97" s="49">
        <f>руб.!C97/1000</f>
        <v>15000</v>
      </c>
      <c r="D97" s="49">
        <f>руб.!D97/1000</f>
        <v>22800</v>
      </c>
      <c r="E97" s="49">
        <f>руб.!E97/1000</f>
        <v>22992.869180000002</v>
      </c>
      <c r="F97" s="17">
        <f t="shared" si="28"/>
        <v>7800</v>
      </c>
      <c r="G97" s="11">
        <f t="shared" si="22"/>
        <v>152</v>
      </c>
      <c r="H97" s="17">
        <f t="shared" si="27"/>
        <v>7992.8691800000015</v>
      </c>
      <c r="I97" s="11">
        <f t="shared" si="23"/>
        <v>153.28579453333336</v>
      </c>
      <c r="J97" s="17">
        <f t="shared" si="24"/>
        <v>192.86918000000151</v>
      </c>
      <c r="K97" s="11">
        <f t="shared" si="25"/>
        <v>100.84591745614036</v>
      </c>
      <c r="L97" s="35" t="s">
        <v>346</v>
      </c>
    </row>
    <row r="98" spans="1:12" ht="36" outlineLevel="3" x14ac:dyDescent="0.2">
      <c r="A98" s="36" t="s">
        <v>208</v>
      </c>
      <c r="B98" s="4" t="s">
        <v>209</v>
      </c>
      <c r="C98" s="51">
        <f>C99</f>
        <v>0.28000000000000003</v>
      </c>
      <c r="D98" s="51">
        <f t="shared" ref="D98:E98" si="34">D99</f>
        <v>551.28</v>
      </c>
      <c r="E98" s="51">
        <f t="shared" si="34"/>
        <v>554.37735999999995</v>
      </c>
      <c r="F98" s="17">
        <f t="shared" si="28"/>
        <v>551</v>
      </c>
      <c r="G98" s="11">
        <f t="shared" si="22"/>
        <v>196885.71428571426</v>
      </c>
      <c r="H98" s="17">
        <f t="shared" si="27"/>
        <v>554.09735999999998</v>
      </c>
      <c r="I98" s="11">
        <f t="shared" si="23"/>
        <v>197991.91428571424</v>
      </c>
      <c r="J98" s="17">
        <f t="shared" si="24"/>
        <v>3.0973599999999806</v>
      </c>
      <c r="K98" s="11">
        <f t="shared" si="25"/>
        <v>100.56184878827456</v>
      </c>
      <c r="L98" s="35" t="s">
        <v>346</v>
      </c>
    </row>
    <row r="99" spans="1:12" ht="96" outlineLevel="3" x14ac:dyDescent="0.2">
      <c r="A99" s="3" t="s">
        <v>181</v>
      </c>
      <c r="B99" s="28" t="s">
        <v>182</v>
      </c>
      <c r="C99" s="49">
        <f>руб.!C99/1000</f>
        <v>0.28000000000000003</v>
      </c>
      <c r="D99" s="49">
        <f>руб.!D99/1000</f>
        <v>551.28</v>
      </c>
      <c r="E99" s="49">
        <f>руб.!E99/1000</f>
        <v>554.37735999999995</v>
      </c>
      <c r="F99" s="17">
        <f t="shared" si="28"/>
        <v>551</v>
      </c>
      <c r="G99" s="11">
        <f t="shared" si="22"/>
        <v>196885.71428571426</v>
      </c>
      <c r="H99" s="17">
        <f t="shared" si="27"/>
        <v>554.09735999999998</v>
      </c>
      <c r="I99" s="11">
        <f t="shared" si="23"/>
        <v>197991.91428571424</v>
      </c>
      <c r="J99" s="17">
        <f t="shared" si="24"/>
        <v>3.0973599999999806</v>
      </c>
      <c r="K99" s="11">
        <f t="shared" si="25"/>
        <v>100.56184878827456</v>
      </c>
      <c r="L99" s="35" t="s">
        <v>346</v>
      </c>
    </row>
    <row r="100" spans="1:12" s="2" customFormat="1" ht="24" outlineLevel="2" x14ac:dyDescent="0.2">
      <c r="A100" s="36" t="s">
        <v>247</v>
      </c>
      <c r="B100" s="4" t="s">
        <v>248</v>
      </c>
      <c r="C100" s="51">
        <f>C101</f>
        <v>150</v>
      </c>
      <c r="D100" s="51">
        <f t="shared" ref="D100:E100" si="35">D101</f>
        <v>588</v>
      </c>
      <c r="E100" s="51">
        <f t="shared" si="35"/>
        <v>587.90917000000002</v>
      </c>
      <c r="F100" s="16">
        <f t="shared" si="28"/>
        <v>438</v>
      </c>
      <c r="G100" s="9">
        <f t="shared" si="22"/>
        <v>392</v>
      </c>
      <c r="H100" s="16">
        <f t="shared" si="27"/>
        <v>437.90917000000002</v>
      </c>
      <c r="I100" s="9">
        <f t="shared" si="23"/>
        <v>391.93944666666664</v>
      </c>
      <c r="J100" s="16">
        <f t="shared" si="24"/>
        <v>-9.0829999999982647E-2</v>
      </c>
      <c r="K100" s="9">
        <f t="shared" si="25"/>
        <v>99.984552721088434</v>
      </c>
      <c r="L100" s="31"/>
    </row>
    <row r="101" spans="1:12" ht="48" outlineLevel="3" x14ac:dyDescent="0.2">
      <c r="A101" s="3" t="s">
        <v>100</v>
      </c>
      <c r="B101" s="5" t="s">
        <v>101</v>
      </c>
      <c r="C101" s="49">
        <f>руб.!C101/1000</f>
        <v>150</v>
      </c>
      <c r="D101" s="49">
        <f>руб.!D101/1000</f>
        <v>588</v>
      </c>
      <c r="E101" s="49">
        <f>руб.!E101/1000</f>
        <v>587.90917000000002</v>
      </c>
      <c r="F101" s="17">
        <f t="shared" si="28"/>
        <v>438</v>
      </c>
      <c r="G101" s="11">
        <f t="shared" si="22"/>
        <v>392</v>
      </c>
      <c r="H101" s="17">
        <f t="shared" si="27"/>
        <v>437.90917000000002</v>
      </c>
      <c r="I101" s="11">
        <f t="shared" si="23"/>
        <v>391.93944666666664</v>
      </c>
      <c r="J101" s="17">
        <f t="shared" si="24"/>
        <v>-9.0829999999982647E-2</v>
      </c>
      <c r="K101" s="11">
        <f t="shared" si="25"/>
        <v>99.984552721088434</v>
      </c>
      <c r="L101" s="35" t="s">
        <v>346</v>
      </c>
    </row>
    <row r="102" spans="1:12" s="2" customFormat="1" ht="72" outlineLevel="2" x14ac:dyDescent="0.2">
      <c r="A102" s="36" t="s">
        <v>325</v>
      </c>
      <c r="B102" s="32" t="s">
        <v>326</v>
      </c>
      <c r="C102" s="51">
        <f>C103</f>
        <v>276</v>
      </c>
      <c r="D102" s="51">
        <f t="shared" ref="D102:E102" si="36">D103</f>
        <v>665</v>
      </c>
      <c r="E102" s="51">
        <f t="shared" si="36"/>
        <v>719.82187999999996</v>
      </c>
      <c r="F102" s="16">
        <f t="shared" si="28"/>
        <v>389</v>
      </c>
      <c r="G102" s="9">
        <f t="shared" si="22"/>
        <v>240.94202898550722</v>
      </c>
      <c r="H102" s="16">
        <f t="shared" si="27"/>
        <v>443.82187999999996</v>
      </c>
      <c r="I102" s="9">
        <f t="shared" si="23"/>
        <v>260.80502898550725</v>
      </c>
      <c r="J102" s="16">
        <f t="shared" si="24"/>
        <v>54.821879999999965</v>
      </c>
      <c r="K102" s="9">
        <f t="shared" si="25"/>
        <v>108.24389172932329</v>
      </c>
      <c r="L102" s="31"/>
    </row>
    <row r="103" spans="1:12" ht="72" outlineLevel="3" x14ac:dyDescent="0.2">
      <c r="A103" s="3" t="s">
        <v>327</v>
      </c>
      <c r="B103" s="5" t="s">
        <v>328</v>
      </c>
      <c r="C103" s="49">
        <f>руб.!C103/1000</f>
        <v>276</v>
      </c>
      <c r="D103" s="49">
        <f>руб.!D103/1000</f>
        <v>665</v>
      </c>
      <c r="E103" s="49">
        <f>руб.!E103/1000</f>
        <v>719.82187999999996</v>
      </c>
      <c r="F103" s="17">
        <f t="shared" si="28"/>
        <v>389</v>
      </c>
      <c r="G103" s="11">
        <f t="shared" si="22"/>
        <v>240.94202898550722</v>
      </c>
      <c r="H103" s="17">
        <f t="shared" si="27"/>
        <v>443.82187999999996</v>
      </c>
      <c r="I103" s="11">
        <f t="shared" si="23"/>
        <v>260.80502898550725</v>
      </c>
      <c r="J103" s="17">
        <f t="shared" si="24"/>
        <v>54.821879999999965</v>
      </c>
      <c r="K103" s="11">
        <f t="shared" si="25"/>
        <v>108.24389172932329</v>
      </c>
      <c r="L103" s="35" t="s">
        <v>346</v>
      </c>
    </row>
    <row r="104" spans="1:12" s="2" customFormat="1" ht="24" outlineLevel="1" x14ac:dyDescent="0.2">
      <c r="A104" s="36" t="s">
        <v>102</v>
      </c>
      <c r="B104" s="4" t="s">
        <v>103</v>
      </c>
      <c r="C104" s="51">
        <f>C105</f>
        <v>21500</v>
      </c>
      <c r="D104" s="51">
        <f t="shared" ref="D104:E104" si="37">D105</f>
        <v>21500</v>
      </c>
      <c r="E104" s="51">
        <f t="shared" si="37"/>
        <v>27143.148699999998</v>
      </c>
      <c r="F104" s="16">
        <f t="shared" si="28"/>
        <v>0</v>
      </c>
      <c r="G104" s="9">
        <f t="shared" si="22"/>
        <v>100</v>
      </c>
      <c r="H104" s="16">
        <f t="shared" si="27"/>
        <v>5643.1486999999979</v>
      </c>
      <c r="I104" s="9">
        <f t="shared" si="23"/>
        <v>126.24720325581393</v>
      </c>
      <c r="J104" s="16">
        <f t="shared" si="24"/>
        <v>5643.1486999999979</v>
      </c>
      <c r="K104" s="9">
        <f t="shared" si="25"/>
        <v>126.24720325581393</v>
      </c>
      <c r="L104" s="31"/>
    </row>
    <row r="105" spans="1:12" s="2" customFormat="1" ht="24" outlineLevel="2" x14ac:dyDescent="0.2">
      <c r="A105" s="36" t="s">
        <v>104</v>
      </c>
      <c r="B105" s="4" t="s">
        <v>105</v>
      </c>
      <c r="C105" s="51">
        <f>SUM(C106:C111)</f>
        <v>21500</v>
      </c>
      <c r="D105" s="51">
        <f t="shared" ref="D105:E105" si="38">SUM(D106:D111)</f>
        <v>21500</v>
      </c>
      <c r="E105" s="51">
        <f t="shared" si="38"/>
        <v>27143.148699999998</v>
      </c>
      <c r="F105" s="16">
        <f t="shared" si="28"/>
        <v>0</v>
      </c>
      <c r="G105" s="9">
        <f t="shared" si="22"/>
        <v>100</v>
      </c>
      <c r="H105" s="16">
        <f t="shared" si="27"/>
        <v>5643.1486999999979</v>
      </c>
      <c r="I105" s="9">
        <f t="shared" si="23"/>
        <v>126.24720325581393</v>
      </c>
      <c r="J105" s="16">
        <f t="shared" si="24"/>
        <v>5643.1486999999979</v>
      </c>
      <c r="K105" s="9">
        <f t="shared" si="25"/>
        <v>126.24720325581393</v>
      </c>
      <c r="L105" s="31"/>
    </row>
    <row r="106" spans="1:12" ht="38.25" hidden="1" outlineLevel="3" x14ac:dyDescent="0.2">
      <c r="A106" s="3" t="s">
        <v>372</v>
      </c>
      <c r="B106" s="5" t="s">
        <v>373</v>
      </c>
      <c r="C106" s="49">
        <v>0</v>
      </c>
      <c r="D106" s="49">
        <v>0</v>
      </c>
      <c r="E106" s="49">
        <v>0</v>
      </c>
      <c r="F106" s="17">
        <f t="shared" si="28"/>
        <v>0</v>
      </c>
      <c r="G106" s="11" t="str">
        <f t="shared" si="22"/>
        <v>-</v>
      </c>
      <c r="H106" s="17">
        <f t="shared" si="27"/>
        <v>0</v>
      </c>
      <c r="I106" s="11" t="str">
        <f t="shared" si="23"/>
        <v>-</v>
      </c>
      <c r="J106" s="17">
        <f t="shared" si="24"/>
        <v>0</v>
      </c>
      <c r="K106" s="11" t="str">
        <f t="shared" si="25"/>
        <v>-</v>
      </c>
      <c r="L106" s="35" t="s">
        <v>421</v>
      </c>
    </row>
    <row r="107" spans="1:12" ht="60" outlineLevel="3" x14ac:dyDescent="0.2">
      <c r="A107" s="3" t="s">
        <v>106</v>
      </c>
      <c r="B107" s="5" t="s">
        <v>107</v>
      </c>
      <c r="C107" s="49">
        <f>руб.!C107/1000</f>
        <v>350</v>
      </c>
      <c r="D107" s="49">
        <f>руб.!D107/1000</f>
        <v>376</v>
      </c>
      <c r="E107" s="49">
        <f>руб.!E107/1000</f>
        <v>376.15265000000005</v>
      </c>
      <c r="F107" s="17">
        <f t="shared" si="28"/>
        <v>26</v>
      </c>
      <c r="G107" s="11">
        <f t="shared" si="22"/>
        <v>107.42857142857143</v>
      </c>
      <c r="H107" s="17">
        <f t="shared" si="27"/>
        <v>26.152650000000051</v>
      </c>
      <c r="I107" s="11">
        <f t="shared" si="23"/>
        <v>107.47218571428574</v>
      </c>
      <c r="J107" s="17">
        <f t="shared" si="24"/>
        <v>0.15265000000005102</v>
      </c>
      <c r="K107" s="11">
        <f t="shared" si="25"/>
        <v>100.04059840425535</v>
      </c>
      <c r="L107" s="35" t="s">
        <v>421</v>
      </c>
    </row>
    <row r="108" spans="1:12" s="2" customFormat="1" ht="48" outlineLevel="3" x14ac:dyDescent="0.2">
      <c r="A108" s="3" t="s">
        <v>108</v>
      </c>
      <c r="B108" s="5" t="s">
        <v>109</v>
      </c>
      <c r="C108" s="49">
        <f>руб.!C108/1000</f>
        <v>850</v>
      </c>
      <c r="D108" s="49">
        <f>руб.!D108/1000</f>
        <v>524</v>
      </c>
      <c r="E108" s="49">
        <f>руб.!E108/1000</f>
        <v>523.41872000000001</v>
      </c>
      <c r="F108" s="17">
        <f t="shared" si="28"/>
        <v>-326</v>
      </c>
      <c r="G108" s="11">
        <f t="shared" si="22"/>
        <v>61.647058823529413</v>
      </c>
      <c r="H108" s="17">
        <f t="shared" si="27"/>
        <v>-326.58127999999999</v>
      </c>
      <c r="I108" s="11">
        <f t="shared" si="23"/>
        <v>61.578672941176471</v>
      </c>
      <c r="J108" s="17">
        <f t="shared" si="24"/>
        <v>-0.58127999999999247</v>
      </c>
      <c r="K108" s="11">
        <f t="shared" si="25"/>
        <v>99.889068702290075</v>
      </c>
      <c r="L108" s="29" t="s">
        <v>346</v>
      </c>
    </row>
    <row r="109" spans="1:12" s="2" customFormat="1" ht="38.25" hidden="1" outlineLevel="3" x14ac:dyDescent="0.2">
      <c r="A109" s="3" t="s">
        <v>374</v>
      </c>
      <c r="B109" s="5" t="s">
        <v>375</v>
      </c>
      <c r="C109" s="49">
        <v>0</v>
      </c>
      <c r="D109" s="49">
        <v>0</v>
      </c>
      <c r="E109" s="49">
        <v>0</v>
      </c>
      <c r="F109" s="17">
        <f t="shared" si="28"/>
        <v>0</v>
      </c>
      <c r="G109" s="11" t="str">
        <f t="shared" si="22"/>
        <v>-</v>
      </c>
      <c r="H109" s="17">
        <f t="shared" si="27"/>
        <v>0</v>
      </c>
      <c r="I109" s="11" t="str">
        <f t="shared" si="23"/>
        <v>-</v>
      </c>
      <c r="J109" s="17">
        <f t="shared" si="24"/>
        <v>0</v>
      </c>
      <c r="K109" s="11" t="str">
        <f t="shared" si="25"/>
        <v>-</v>
      </c>
      <c r="L109" s="29" t="s">
        <v>421</v>
      </c>
    </row>
    <row r="110" spans="1:12" ht="48.6" customHeight="1" outlineLevel="3" x14ac:dyDescent="0.2">
      <c r="A110" s="3" t="s">
        <v>156</v>
      </c>
      <c r="B110" s="5" t="s">
        <v>157</v>
      </c>
      <c r="C110" s="49">
        <f>руб.!C110/1000</f>
        <v>16600</v>
      </c>
      <c r="D110" s="49">
        <f>руб.!D110/1000</f>
        <v>11772</v>
      </c>
      <c r="E110" s="49">
        <f>руб.!E110/1000</f>
        <v>11773.102429999999</v>
      </c>
      <c r="F110" s="17">
        <f t="shared" si="28"/>
        <v>-4828</v>
      </c>
      <c r="G110" s="11">
        <f t="shared" si="22"/>
        <v>70.9156626506024</v>
      </c>
      <c r="H110" s="17">
        <f t="shared" si="27"/>
        <v>-4826.897570000001</v>
      </c>
      <c r="I110" s="11">
        <f t="shared" si="23"/>
        <v>70.922303795180724</v>
      </c>
      <c r="J110" s="17">
        <f t="shared" si="24"/>
        <v>1.1024299999990035</v>
      </c>
      <c r="K110" s="11">
        <f t="shared" si="25"/>
        <v>100.00936484879375</v>
      </c>
      <c r="L110" s="29" t="s">
        <v>421</v>
      </c>
    </row>
    <row r="111" spans="1:12" ht="48" outlineLevel="3" x14ac:dyDescent="0.2">
      <c r="A111" s="3" t="s">
        <v>210</v>
      </c>
      <c r="B111" s="5" t="s">
        <v>211</v>
      </c>
      <c r="C111" s="49">
        <f>руб.!C111/1000</f>
        <v>3700</v>
      </c>
      <c r="D111" s="49">
        <f>руб.!D111/1000</f>
        <v>8828</v>
      </c>
      <c r="E111" s="49">
        <f>руб.!E111/1000</f>
        <v>14470.474900000001</v>
      </c>
      <c r="F111" s="17">
        <f t="shared" si="28"/>
        <v>5128</v>
      </c>
      <c r="G111" s="11">
        <f t="shared" si="22"/>
        <v>238.59459459459461</v>
      </c>
      <c r="H111" s="17">
        <f t="shared" si="27"/>
        <v>10770.474900000001</v>
      </c>
      <c r="I111" s="11">
        <f t="shared" si="23"/>
        <v>391.09391621621626</v>
      </c>
      <c r="J111" s="17">
        <f t="shared" si="24"/>
        <v>5642.4749000000011</v>
      </c>
      <c r="K111" s="11">
        <f t="shared" si="25"/>
        <v>163.91566492976892</v>
      </c>
      <c r="L111" s="29" t="s">
        <v>421</v>
      </c>
    </row>
    <row r="112" spans="1:12" s="2" customFormat="1" ht="24" outlineLevel="1" x14ac:dyDescent="0.2">
      <c r="A112" s="36" t="s">
        <v>110</v>
      </c>
      <c r="B112" s="4" t="s">
        <v>376</v>
      </c>
      <c r="C112" s="51">
        <f>C113</f>
        <v>0</v>
      </c>
      <c r="D112" s="51">
        <f t="shared" ref="D112:E113" si="39">D113</f>
        <v>5973.3154299999997</v>
      </c>
      <c r="E112" s="51">
        <f t="shared" si="39"/>
        <v>6003.7080400000004</v>
      </c>
      <c r="F112" s="16">
        <f t="shared" si="28"/>
        <v>5973.3154299999997</v>
      </c>
      <c r="G112" s="9" t="str">
        <f t="shared" si="22"/>
        <v>-</v>
      </c>
      <c r="H112" s="16">
        <f t="shared" si="27"/>
        <v>6003.7080400000004</v>
      </c>
      <c r="I112" s="9" t="str">
        <f t="shared" si="23"/>
        <v>-</v>
      </c>
      <c r="J112" s="16">
        <f t="shared" si="24"/>
        <v>30.392610000000786</v>
      </c>
      <c r="K112" s="9">
        <f t="shared" si="25"/>
        <v>100.5088063799102</v>
      </c>
      <c r="L112" s="29"/>
    </row>
    <row r="113" spans="1:12" s="2" customFormat="1" ht="14.25" outlineLevel="2" x14ac:dyDescent="0.2">
      <c r="A113" s="36" t="s">
        <v>111</v>
      </c>
      <c r="B113" s="4" t="s">
        <v>112</v>
      </c>
      <c r="C113" s="51">
        <f>C114</f>
        <v>0</v>
      </c>
      <c r="D113" s="51">
        <f t="shared" si="39"/>
        <v>5973.3154299999997</v>
      </c>
      <c r="E113" s="51">
        <f t="shared" si="39"/>
        <v>6003.7080400000004</v>
      </c>
      <c r="F113" s="16">
        <f t="shared" si="28"/>
        <v>5973.3154299999997</v>
      </c>
      <c r="G113" s="9" t="str">
        <f t="shared" si="22"/>
        <v>-</v>
      </c>
      <c r="H113" s="16">
        <f t="shared" si="27"/>
        <v>6003.7080400000004</v>
      </c>
      <c r="I113" s="9" t="str">
        <f t="shared" si="23"/>
        <v>-</v>
      </c>
      <c r="J113" s="16">
        <f t="shared" si="24"/>
        <v>30.392610000000786</v>
      </c>
      <c r="K113" s="9">
        <f t="shared" si="25"/>
        <v>100.5088063799102</v>
      </c>
      <c r="L113" s="29"/>
    </row>
    <row r="114" spans="1:12" ht="24.2" customHeight="1" outlineLevel="3" x14ac:dyDescent="0.2">
      <c r="A114" s="3" t="s">
        <v>113</v>
      </c>
      <c r="B114" s="5" t="s">
        <v>114</v>
      </c>
      <c r="C114" s="49">
        <f>руб.!C114/1000</f>
        <v>0</v>
      </c>
      <c r="D114" s="49">
        <f>руб.!D114/1000</f>
        <v>5973.3154299999997</v>
      </c>
      <c r="E114" s="49">
        <f>руб.!E114/1000</f>
        <v>6003.7080400000004</v>
      </c>
      <c r="F114" s="17">
        <f t="shared" si="28"/>
        <v>5973.3154299999997</v>
      </c>
      <c r="G114" s="11" t="str">
        <f t="shared" si="22"/>
        <v>-</v>
      </c>
      <c r="H114" s="17">
        <f t="shared" si="27"/>
        <v>6003.7080400000004</v>
      </c>
      <c r="I114" s="11" t="str">
        <f t="shared" si="23"/>
        <v>-</v>
      </c>
      <c r="J114" s="17">
        <f t="shared" si="24"/>
        <v>30.392610000000786</v>
      </c>
      <c r="K114" s="11">
        <f t="shared" si="25"/>
        <v>100.5088063799102</v>
      </c>
      <c r="L114" s="29" t="s">
        <v>346</v>
      </c>
    </row>
    <row r="115" spans="1:12" s="2" customFormat="1" ht="24.2" customHeight="1" outlineLevel="1" x14ac:dyDescent="0.2">
      <c r="A115" s="36" t="s">
        <v>115</v>
      </c>
      <c r="B115" s="4" t="s">
        <v>116</v>
      </c>
      <c r="C115" s="51">
        <f>C116+C119</f>
        <v>6000</v>
      </c>
      <c r="D115" s="51">
        <f t="shared" ref="D115:E115" si="40">D116+D119</f>
        <v>29280.615580000005</v>
      </c>
      <c r="E115" s="51">
        <f t="shared" si="40"/>
        <v>24623.016459999999</v>
      </c>
      <c r="F115" s="16">
        <f t="shared" si="28"/>
        <v>23280.615580000005</v>
      </c>
      <c r="G115" s="9">
        <f t="shared" si="22"/>
        <v>488.01025966666668</v>
      </c>
      <c r="H115" s="16">
        <f t="shared" si="27"/>
        <v>18623.016459999999</v>
      </c>
      <c r="I115" s="9">
        <f t="shared" si="23"/>
        <v>410.38360766666659</v>
      </c>
      <c r="J115" s="16">
        <f t="shared" si="24"/>
        <v>-4657.5991200000062</v>
      </c>
      <c r="K115" s="9">
        <f t="shared" si="25"/>
        <v>84.093233602706903</v>
      </c>
      <c r="L115" s="29"/>
    </row>
    <row r="116" spans="1:12" s="2" customFormat="1" ht="72" outlineLevel="2" x14ac:dyDescent="0.2">
      <c r="A116" s="36" t="s">
        <v>117</v>
      </c>
      <c r="B116" s="32" t="s">
        <v>118</v>
      </c>
      <c r="C116" s="51">
        <f>C117+C118</f>
        <v>3000</v>
      </c>
      <c r="D116" s="51">
        <f t="shared" ref="D116:E116" si="41">D117+D118</f>
        <v>17425.309530000002</v>
      </c>
      <c r="E116" s="51">
        <f t="shared" si="41"/>
        <v>12136.583760000001</v>
      </c>
      <c r="F116" s="16">
        <f t="shared" si="28"/>
        <v>14425.309530000002</v>
      </c>
      <c r="G116" s="9">
        <f t="shared" si="22"/>
        <v>580.84365100000014</v>
      </c>
      <c r="H116" s="16">
        <f t="shared" si="27"/>
        <v>9136.5837600000013</v>
      </c>
      <c r="I116" s="9">
        <f t="shared" si="23"/>
        <v>404.55279200000007</v>
      </c>
      <c r="J116" s="16">
        <f t="shared" si="24"/>
        <v>-5288.7257700000009</v>
      </c>
      <c r="K116" s="9">
        <f t="shared" si="25"/>
        <v>69.649171735545053</v>
      </c>
      <c r="L116" s="29"/>
    </row>
    <row r="117" spans="1:12" ht="72" outlineLevel="3" x14ac:dyDescent="0.2">
      <c r="A117" s="3" t="s">
        <v>119</v>
      </c>
      <c r="B117" s="28" t="s">
        <v>120</v>
      </c>
      <c r="C117" s="49">
        <f>руб.!C117/1000</f>
        <v>3000</v>
      </c>
      <c r="D117" s="49">
        <f>руб.!D117/1000</f>
        <v>17194.309530000002</v>
      </c>
      <c r="E117" s="49">
        <f>руб.!E117/1000</f>
        <v>11906.044760000001</v>
      </c>
      <c r="F117" s="17">
        <f t="shared" si="28"/>
        <v>14194.309530000002</v>
      </c>
      <c r="G117" s="11">
        <f t="shared" si="22"/>
        <v>573.14365100000009</v>
      </c>
      <c r="H117" s="17">
        <f t="shared" si="27"/>
        <v>8906.0447600000007</v>
      </c>
      <c r="I117" s="11">
        <f t="shared" si="23"/>
        <v>396.86815866666672</v>
      </c>
      <c r="J117" s="17">
        <f t="shared" si="24"/>
        <v>-5288.2647700000016</v>
      </c>
      <c r="K117" s="11">
        <f t="shared" si="25"/>
        <v>69.244099271487286</v>
      </c>
      <c r="L117" s="29" t="s">
        <v>465</v>
      </c>
    </row>
    <row r="118" spans="1:12" s="2" customFormat="1" ht="72" outlineLevel="3" x14ac:dyDescent="0.2">
      <c r="A118" s="3" t="s">
        <v>121</v>
      </c>
      <c r="B118" s="28" t="s">
        <v>122</v>
      </c>
      <c r="C118" s="49">
        <f>руб.!C118/1000</f>
        <v>0</v>
      </c>
      <c r="D118" s="49">
        <f>руб.!D118/1000</f>
        <v>231</v>
      </c>
      <c r="E118" s="49">
        <f>руб.!E118/1000</f>
        <v>230.53899999999999</v>
      </c>
      <c r="F118" s="17">
        <f t="shared" si="28"/>
        <v>231</v>
      </c>
      <c r="G118" s="11" t="str">
        <f t="shared" si="22"/>
        <v>-</v>
      </c>
      <c r="H118" s="17">
        <f t="shared" si="27"/>
        <v>230.53899999999999</v>
      </c>
      <c r="I118" s="11" t="str">
        <f t="shared" si="23"/>
        <v>-</v>
      </c>
      <c r="J118" s="17">
        <f t="shared" si="24"/>
        <v>-0.46100000000001273</v>
      </c>
      <c r="K118" s="11">
        <f t="shared" si="25"/>
        <v>99.800432900432895</v>
      </c>
      <c r="L118" s="29" t="s">
        <v>465</v>
      </c>
    </row>
    <row r="119" spans="1:12" s="2" customFormat="1" ht="36" outlineLevel="2" x14ac:dyDescent="0.2">
      <c r="A119" s="36" t="s">
        <v>123</v>
      </c>
      <c r="B119" s="4" t="s">
        <v>124</v>
      </c>
      <c r="C119" s="51">
        <f>C120</f>
        <v>3000</v>
      </c>
      <c r="D119" s="51">
        <f t="shared" ref="D119:E119" si="42">D120</f>
        <v>11855.306050000001</v>
      </c>
      <c r="E119" s="51">
        <f t="shared" si="42"/>
        <v>12486.432699999999</v>
      </c>
      <c r="F119" s="16">
        <f t="shared" si="28"/>
        <v>8855.3060500000011</v>
      </c>
      <c r="G119" s="9">
        <f t="shared" si="22"/>
        <v>395.1768683333334</v>
      </c>
      <c r="H119" s="16">
        <f t="shared" si="27"/>
        <v>9486.4326999999994</v>
      </c>
      <c r="I119" s="9">
        <f t="shared" si="23"/>
        <v>416.21442333333329</v>
      </c>
      <c r="J119" s="16">
        <f t="shared" si="24"/>
        <v>631.12664999999834</v>
      </c>
      <c r="K119" s="9">
        <f t="shared" si="25"/>
        <v>105.32357956292489</v>
      </c>
      <c r="L119" s="29"/>
    </row>
    <row r="120" spans="1:12" s="2" customFormat="1" ht="38.25" outlineLevel="3" x14ac:dyDescent="0.2">
      <c r="A120" s="3" t="s">
        <v>125</v>
      </c>
      <c r="B120" s="5" t="s">
        <v>126</v>
      </c>
      <c r="C120" s="49">
        <f>руб.!C120/1000</f>
        <v>3000</v>
      </c>
      <c r="D120" s="49">
        <f>руб.!D120/1000</f>
        <v>11855.306050000001</v>
      </c>
      <c r="E120" s="49">
        <f>руб.!E120/1000</f>
        <v>12486.432699999999</v>
      </c>
      <c r="F120" s="17">
        <f t="shared" si="28"/>
        <v>8855.3060500000011</v>
      </c>
      <c r="G120" s="11">
        <f t="shared" si="22"/>
        <v>395.1768683333334</v>
      </c>
      <c r="H120" s="17">
        <f t="shared" si="27"/>
        <v>9486.4326999999994</v>
      </c>
      <c r="I120" s="11">
        <f t="shared" si="23"/>
        <v>416.21442333333329</v>
      </c>
      <c r="J120" s="17">
        <f t="shared" si="24"/>
        <v>631.12664999999834</v>
      </c>
      <c r="K120" s="11">
        <f t="shared" si="25"/>
        <v>105.32357956292489</v>
      </c>
      <c r="L120" s="29" t="s">
        <v>347</v>
      </c>
    </row>
    <row r="121" spans="1:12" s="2" customFormat="1" ht="14.25" outlineLevel="1" x14ac:dyDescent="0.2">
      <c r="A121" s="36" t="s">
        <v>127</v>
      </c>
      <c r="B121" s="4" t="s">
        <v>128</v>
      </c>
      <c r="C121" s="51">
        <f>C122+C172+C174+C177+C181</f>
        <v>7911.65</v>
      </c>
      <c r="D121" s="51">
        <f>D122+D172+D174+D177+D181</f>
        <v>46646.363330000007</v>
      </c>
      <c r="E121" s="51">
        <f>E122+E172+E174+E177+E181</f>
        <v>81775.182620000007</v>
      </c>
      <c r="F121" s="16">
        <f t="shared" si="28"/>
        <v>38734.713330000006</v>
      </c>
      <c r="G121" s="9">
        <f t="shared" si="22"/>
        <v>589.59083541359905</v>
      </c>
      <c r="H121" s="16">
        <f t="shared" si="27"/>
        <v>73863.532620000013</v>
      </c>
      <c r="I121" s="9">
        <f t="shared" si="23"/>
        <v>1033.604654149261</v>
      </c>
      <c r="J121" s="16">
        <f t="shared" si="24"/>
        <v>35128.819289999999</v>
      </c>
      <c r="K121" s="9">
        <f t="shared" si="25"/>
        <v>175.30880605092605</v>
      </c>
      <c r="L121" s="29"/>
    </row>
    <row r="122" spans="1:12" s="2" customFormat="1" ht="36" outlineLevel="2" x14ac:dyDescent="0.2">
      <c r="A122" s="36" t="s">
        <v>226</v>
      </c>
      <c r="B122" s="4" t="s">
        <v>227</v>
      </c>
      <c r="C122" s="51">
        <f>SUM(C123:C171)</f>
        <v>3301.65</v>
      </c>
      <c r="D122" s="51">
        <f>SUM(D123:D171)</f>
        <v>3856.3046200000003</v>
      </c>
      <c r="E122" s="51">
        <f>SUM(E123:E171)</f>
        <v>4116.0820400000011</v>
      </c>
      <c r="F122" s="16">
        <f t="shared" si="28"/>
        <v>554.65462000000025</v>
      </c>
      <c r="G122" s="9">
        <f t="shared" si="22"/>
        <v>116.79931609952601</v>
      </c>
      <c r="H122" s="16">
        <f t="shared" si="27"/>
        <v>814.43204000000105</v>
      </c>
      <c r="I122" s="9">
        <f t="shared" si="23"/>
        <v>124.66742507534114</v>
      </c>
      <c r="J122" s="16">
        <f t="shared" si="24"/>
        <v>259.7774200000008</v>
      </c>
      <c r="K122" s="9">
        <f t="shared" si="25"/>
        <v>106.73643411499999</v>
      </c>
      <c r="L122" s="29"/>
    </row>
    <row r="123" spans="1:12" ht="108" outlineLevel="3" x14ac:dyDescent="0.2">
      <c r="A123" s="3" t="s">
        <v>249</v>
      </c>
      <c r="B123" s="28" t="s">
        <v>250</v>
      </c>
      <c r="C123" s="49">
        <f>руб.!C123/1000</f>
        <v>30.3</v>
      </c>
      <c r="D123" s="49">
        <f>руб.!D123/1000</f>
        <v>0</v>
      </c>
      <c r="E123" s="49">
        <f>руб.!E123/1000</f>
        <v>0</v>
      </c>
      <c r="F123" s="17">
        <f t="shared" si="28"/>
        <v>-30.3</v>
      </c>
      <c r="G123" s="11">
        <f t="shared" si="22"/>
        <v>0</v>
      </c>
      <c r="H123" s="17">
        <f t="shared" si="27"/>
        <v>-30.3</v>
      </c>
      <c r="I123" s="11">
        <f t="shared" si="23"/>
        <v>0</v>
      </c>
      <c r="J123" s="17">
        <f t="shared" si="24"/>
        <v>0</v>
      </c>
      <c r="K123" s="11" t="str">
        <f t="shared" si="25"/>
        <v>-</v>
      </c>
      <c r="L123" s="29" t="s">
        <v>422</v>
      </c>
    </row>
    <row r="124" spans="1:12" ht="108" outlineLevel="3" x14ac:dyDescent="0.2">
      <c r="A124" s="3" t="s">
        <v>329</v>
      </c>
      <c r="B124" s="28" t="s">
        <v>377</v>
      </c>
      <c r="C124" s="49">
        <f>руб.!C124/1000</f>
        <v>0</v>
      </c>
      <c r="D124" s="49">
        <f>руб.!D124/1000</f>
        <v>3.7601</v>
      </c>
      <c r="E124" s="49">
        <f>руб.!E124/1000</f>
        <v>5.2301000000000002</v>
      </c>
      <c r="F124" s="17">
        <f t="shared" si="28"/>
        <v>3.7601</v>
      </c>
      <c r="G124" s="11" t="str">
        <f t="shared" si="22"/>
        <v>-</v>
      </c>
      <c r="H124" s="17">
        <f t="shared" si="27"/>
        <v>5.2301000000000002</v>
      </c>
      <c r="I124" s="11" t="str">
        <f t="shared" si="23"/>
        <v>-</v>
      </c>
      <c r="J124" s="17">
        <f t="shared" si="24"/>
        <v>1.4700000000000002</v>
      </c>
      <c r="K124" s="11">
        <f t="shared" si="25"/>
        <v>139.09470492806042</v>
      </c>
      <c r="L124" s="29" t="s">
        <v>422</v>
      </c>
    </row>
    <row r="125" spans="1:12" ht="96.75" customHeight="1" outlineLevel="3" x14ac:dyDescent="0.2">
      <c r="A125" s="3" t="s">
        <v>427</v>
      </c>
      <c r="B125" s="28" t="s">
        <v>431</v>
      </c>
      <c r="C125" s="49">
        <f>руб.!C125/1000</f>
        <v>1.2</v>
      </c>
      <c r="D125" s="49">
        <f>руб.!D125/1000</f>
        <v>0</v>
      </c>
      <c r="E125" s="49">
        <f>руб.!E125/1000</f>
        <v>0</v>
      </c>
      <c r="F125" s="17"/>
      <c r="G125" s="11"/>
      <c r="H125" s="17"/>
      <c r="I125" s="11"/>
      <c r="J125" s="17"/>
      <c r="K125" s="11"/>
      <c r="L125" s="29" t="s">
        <v>422</v>
      </c>
    </row>
    <row r="126" spans="1:12" s="2" customFormat="1" ht="108" outlineLevel="3" x14ac:dyDescent="0.2">
      <c r="A126" s="3" t="s">
        <v>378</v>
      </c>
      <c r="B126" s="28" t="s">
        <v>379</v>
      </c>
      <c r="C126" s="49">
        <f>руб.!C126/1000</f>
        <v>6</v>
      </c>
      <c r="D126" s="49">
        <f>руб.!D126/1000</f>
        <v>0</v>
      </c>
      <c r="E126" s="49">
        <f>руб.!E126/1000</f>
        <v>0</v>
      </c>
      <c r="F126" s="17">
        <f t="shared" si="28"/>
        <v>-6</v>
      </c>
      <c r="G126" s="11">
        <f t="shared" si="22"/>
        <v>0</v>
      </c>
      <c r="H126" s="17">
        <f t="shared" si="27"/>
        <v>-6</v>
      </c>
      <c r="I126" s="11">
        <f t="shared" si="23"/>
        <v>0</v>
      </c>
      <c r="J126" s="17">
        <f t="shared" si="24"/>
        <v>0</v>
      </c>
      <c r="K126" s="11" t="str">
        <f t="shared" si="25"/>
        <v>-</v>
      </c>
      <c r="L126" s="29" t="s">
        <v>422</v>
      </c>
    </row>
    <row r="127" spans="1:12" s="2" customFormat="1" ht="96" outlineLevel="3" x14ac:dyDescent="0.2">
      <c r="A127" s="3" t="s">
        <v>330</v>
      </c>
      <c r="B127" s="28" t="s">
        <v>331</v>
      </c>
      <c r="C127" s="49">
        <f>руб.!C127/1000</f>
        <v>9.3000000000000007</v>
      </c>
      <c r="D127" s="49">
        <f>руб.!D127/1000</f>
        <v>7</v>
      </c>
      <c r="E127" s="49">
        <f>руб.!E127/1000</f>
        <v>7</v>
      </c>
      <c r="F127" s="17">
        <f t="shared" si="28"/>
        <v>-2.3000000000000007</v>
      </c>
      <c r="G127" s="11">
        <f t="shared" si="22"/>
        <v>75.268817204301072</v>
      </c>
      <c r="H127" s="17">
        <f t="shared" si="27"/>
        <v>-2.3000000000000007</v>
      </c>
      <c r="I127" s="11">
        <f t="shared" si="23"/>
        <v>75.268817204301072</v>
      </c>
      <c r="J127" s="17">
        <f t="shared" si="24"/>
        <v>0</v>
      </c>
      <c r="K127" s="11">
        <f t="shared" si="25"/>
        <v>100</v>
      </c>
      <c r="L127" s="29" t="s">
        <v>422</v>
      </c>
    </row>
    <row r="128" spans="1:12" ht="72" outlineLevel="3" x14ac:dyDescent="0.2">
      <c r="A128" s="3" t="s">
        <v>251</v>
      </c>
      <c r="B128" s="28" t="s">
        <v>380</v>
      </c>
      <c r="C128" s="49">
        <f>руб.!C128/1000</f>
        <v>11.2</v>
      </c>
      <c r="D128" s="49">
        <f>руб.!D128/1000</f>
        <v>53.2</v>
      </c>
      <c r="E128" s="49">
        <f>руб.!E128/1000</f>
        <v>61.6</v>
      </c>
      <c r="F128" s="17">
        <f t="shared" si="28"/>
        <v>42</v>
      </c>
      <c r="G128" s="11">
        <f t="shared" si="22"/>
        <v>475.00000000000011</v>
      </c>
      <c r="H128" s="17">
        <f t="shared" si="27"/>
        <v>50.400000000000006</v>
      </c>
      <c r="I128" s="11">
        <f t="shared" si="23"/>
        <v>550.00000000000011</v>
      </c>
      <c r="J128" s="17">
        <f t="shared" si="24"/>
        <v>8.3999999999999986</v>
      </c>
      <c r="K128" s="11">
        <f t="shared" si="25"/>
        <v>115.78947368421053</v>
      </c>
      <c r="L128" s="29" t="s">
        <v>422</v>
      </c>
    </row>
    <row r="129" spans="1:12" s="2" customFormat="1" ht="156" outlineLevel="3" x14ac:dyDescent="0.2">
      <c r="A129" s="3" t="s">
        <v>252</v>
      </c>
      <c r="B129" s="28" t="s">
        <v>253</v>
      </c>
      <c r="C129" s="49">
        <f>руб.!C129/1000</f>
        <v>5.8</v>
      </c>
      <c r="D129" s="49">
        <f>руб.!D129/1000</f>
        <v>3.15</v>
      </c>
      <c r="E129" s="49">
        <f>руб.!E129/1000</f>
        <v>3.15</v>
      </c>
      <c r="F129" s="17">
        <f t="shared" si="28"/>
        <v>-2.65</v>
      </c>
      <c r="G129" s="11">
        <f t="shared" si="22"/>
        <v>54.310344827586206</v>
      </c>
      <c r="H129" s="17">
        <f t="shared" si="27"/>
        <v>-2.65</v>
      </c>
      <c r="I129" s="11">
        <f t="shared" si="23"/>
        <v>54.310344827586206</v>
      </c>
      <c r="J129" s="17">
        <f t="shared" si="24"/>
        <v>0</v>
      </c>
      <c r="K129" s="11">
        <f t="shared" si="25"/>
        <v>100</v>
      </c>
      <c r="L129" s="29" t="s">
        <v>422</v>
      </c>
    </row>
    <row r="130" spans="1:12" s="2" customFormat="1" ht="132" outlineLevel="3" x14ac:dyDescent="0.2">
      <c r="A130" s="3" t="s">
        <v>254</v>
      </c>
      <c r="B130" s="28" t="s">
        <v>381</v>
      </c>
      <c r="C130" s="49">
        <f>руб.!C130/1000</f>
        <v>35.799999999999997</v>
      </c>
      <c r="D130" s="49">
        <f>руб.!D130/1000</f>
        <v>2.5375799999999997</v>
      </c>
      <c r="E130" s="49">
        <f>руб.!E130/1000</f>
        <v>5.21068</v>
      </c>
      <c r="F130" s="17">
        <f t="shared" si="28"/>
        <v>-33.262419999999999</v>
      </c>
      <c r="G130" s="11">
        <f t="shared" si="22"/>
        <v>7.0882122905027938</v>
      </c>
      <c r="H130" s="17">
        <f t="shared" si="27"/>
        <v>-30.589319999999997</v>
      </c>
      <c r="I130" s="11">
        <f t="shared" si="23"/>
        <v>14.554972067039106</v>
      </c>
      <c r="J130" s="17">
        <f t="shared" si="24"/>
        <v>2.6731000000000003</v>
      </c>
      <c r="K130" s="11">
        <f t="shared" si="25"/>
        <v>205.34052128405804</v>
      </c>
      <c r="L130" s="29" t="s">
        <v>422</v>
      </c>
    </row>
    <row r="131" spans="1:12" s="2" customFormat="1" ht="168" outlineLevel="3" x14ac:dyDescent="0.2">
      <c r="A131" s="3" t="s">
        <v>255</v>
      </c>
      <c r="B131" s="28" t="s">
        <v>419</v>
      </c>
      <c r="C131" s="49">
        <f>руб.!C131/1000</f>
        <v>3.1</v>
      </c>
      <c r="D131" s="49">
        <f>руб.!D131/1000</f>
        <v>0</v>
      </c>
      <c r="E131" s="49">
        <f>руб.!E131/1000</f>
        <v>0</v>
      </c>
      <c r="F131" s="17">
        <f t="shared" si="28"/>
        <v>-3.1</v>
      </c>
      <c r="G131" s="11">
        <f t="shared" si="22"/>
        <v>0</v>
      </c>
      <c r="H131" s="17">
        <f t="shared" si="27"/>
        <v>-3.1</v>
      </c>
      <c r="I131" s="11">
        <f t="shared" si="23"/>
        <v>0</v>
      </c>
      <c r="J131" s="17">
        <f t="shared" si="24"/>
        <v>0</v>
      </c>
      <c r="K131" s="11" t="str">
        <f t="shared" si="25"/>
        <v>-</v>
      </c>
      <c r="L131" s="29" t="s">
        <v>422</v>
      </c>
    </row>
    <row r="132" spans="1:12" ht="96" outlineLevel="3" x14ac:dyDescent="0.2">
      <c r="A132" s="3" t="s">
        <v>256</v>
      </c>
      <c r="B132" s="28" t="s">
        <v>257</v>
      </c>
      <c r="C132" s="49">
        <f>руб.!C132/1000</f>
        <v>103.5</v>
      </c>
      <c r="D132" s="49">
        <f>руб.!D132/1000</f>
        <v>58.539110000000001</v>
      </c>
      <c r="E132" s="49">
        <f>руб.!E132/1000</f>
        <v>54.162199999999999</v>
      </c>
      <c r="F132" s="17">
        <f t="shared" si="28"/>
        <v>-44.960889999999999</v>
      </c>
      <c r="G132" s="11">
        <f t="shared" si="22"/>
        <v>56.559526570048313</v>
      </c>
      <c r="H132" s="17">
        <f t="shared" si="27"/>
        <v>-49.337800000000001</v>
      </c>
      <c r="I132" s="11">
        <f t="shared" si="23"/>
        <v>52.330628019323669</v>
      </c>
      <c r="J132" s="17">
        <f t="shared" si="24"/>
        <v>-4.3769100000000023</v>
      </c>
      <c r="K132" s="11">
        <f t="shared" si="25"/>
        <v>92.52310122241353</v>
      </c>
      <c r="L132" s="29" t="s">
        <v>422</v>
      </c>
    </row>
    <row r="133" spans="1:12" ht="96" outlineLevel="3" x14ac:dyDescent="0.2">
      <c r="A133" s="3" t="s">
        <v>258</v>
      </c>
      <c r="B133" s="28" t="s">
        <v>382</v>
      </c>
      <c r="C133" s="49">
        <f>руб.!C133/1000</f>
        <v>1.4</v>
      </c>
      <c r="D133" s="49">
        <f>руб.!D133/1000</f>
        <v>100.43056</v>
      </c>
      <c r="E133" s="49">
        <f>руб.!E133/1000</f>
        <v>114.78055999999999</v>
      </c>
      <c r="F133" s="17">
        <f t="shared" si="28"/>
        <v>99.030559999999994</v>
      </c>
      <c r="G133" s="11">
        <f t="shared" si="22"/>
        <v>7173.6114285714293</v>
      </c>
      <c r="H133" s="17">
        <f t="shared" si="27"/>
        <v>113.38055999999999</v>
      </c>
      <c r="I133" s="11">
        <f t="shared" si="23"/>
        <v>8198.6114285714302</v>
      </c>
      <c r="J133" s="17">
        <f t="shared" si="24"/>
        <v>14.349999999999994</v>
      </c>
      <c r="K133" s="11">
        <f t="shared" si="25"/>
        <v>114.28847952256763</v>
      </c>
      <c r="L133" s="29" t="s">
        <v>422</v>
      </c>
    </row>
    <row r="134" spans="1:12" ht="84" outlineLevel="3" x14ac:dyDescent="0.2">
      <c r="A134" s="3" t="s">
        <v>332</v>
      </c>
      <c r="B134" s="28" t="s">
        <v>333</v>
      </c>
      <c r="C134" s="49">
        <f>руб.!C134/1000</f>
        <v>0</v>
      </c>
      <c r="D134" s="49">
        <f>руб.!D134/1000</f>
        <v>0.56000000000000005</v>
      </c>
      <c r="E134" s="49">
        <f>руб.!E134/1000</f>
        <v>0.91</v>
      </c>
      <c r="F134" s="17">
        <f t="shared" si="28"/>
        <v>0.56000000000000005</v>
      </c>
      <c r="G134" s="11" t="str">
        <f t="shared" si="22"/>
        <v>-</v>
      </c>
      <c r="H134" s="17">
        <f t="shared" si="27"/>
        <v>0.91</v>
      </c>
      <c r="I134" s="11" t="str">
        <f t="shared" si="23"/>
        <v>-</v>
      </c>
      <c r="J134" s="17">
        <f t="shared" si="24"/>
        <v>0.35</v>
      </c>
      <c r="K134" s="11">
        <f t="shared" si="25"/>
        <v>162.5</v>
      </c>
      <c r="L134" s="29" t="s">
        <v>422</v>
      </c>
    </row>
    <row r="135" spans="1:12" ht="72" outlineLevel="3" x14ac:dyDescent="0.2">
      <c r="A135" s="3" t="s">
        <v>259</v>
      </c>
      <c r="B135" s="28" t="s">
        <v>260</v>
      </c>
      <c r="C135" s="49">
        <f>руб.!C135/1000</f>
        <v>3.8</v>
      </c>
      <c r="D135" s="49">
        <f>руб.!D135/1000</f>
        <v>0.21006</v>
      </c>
      <c r="E135" s="49">
        <f>руб.!E135/1000</f>
        <v>0.21006</v>
      </c>
      <c r="F135" s="17">
        <f t="shared" si="28"/>
        <v>-3.5899399999999999</v>
      </c>
      <c r="G135" s="11">
        <f t="shared" si="22"/>
        <v>5.5278947368421054</v>
      </c>
      <c r="H135" s="17">
        <f t="shared" si="27"/>
        <v>-3.5899399999999999</v>
      </c>
      <c r="I135" s="11">
        <f t="shared" si="23"/>
        <v>5.5278947368421054</v>
      </c>
      <c r="J135" s="17">
        <f t="shared" si="24"/>
        <v>0</v>
      </c>
      <c r="K135" s="11">
        <f t="shared" si="25"/>
        <v>100</v>
      </c>
      <c r="L135" s="29" t="s">
        <v>422</v>
      </c>
    </row>
    <row r="136" spans="1:12" ht="72" outlineLevel="3" x14ac:dyDescent="0.2">
      <c r="A136" s="3" t="s">
        <v>261</v>
      </c>
      <c r="B136" s="28" t="s">
        <v>262</v>
      </c>
      <c r="C136" s="49">
        <f>руб.!C136/1000</f>
        <v>70.7</v>
      </c>
      <c r="D136" s="49">
        <f>руб.!D136/1000</f>
        <v>1558.4509499999999</v>
      </c>
      <c r="E136" s="49">
        <f>руб.!E136/1000</f>
        <v>1683.6253400000001</v>
      </c>
      <c r="F136" s="17">
        <f t="shared" si="28"/>
        <v>1487.7509499999999</v>
      </c>
      <c r="G136" s="11">
        <f t="shared" si="22"/>
        <v>2204.3153465346531</v>
      </c>
      <c r="H136" s="17">
        <f t="shared" si="27"/>
        <v>1612.92534</v>
      </c>
      <c r="I136" s="11">
        <f t="shared" si="23"/>
        <v>2381.3654031117399</v>
      </c>
      <c r="J136" s="17">
        <f t="shared" si="24"/>
        <v>125.17439000000013</v>
      </c>
      <c r="K136" s="11">
        <f t="shared" si="25"/>
        <v>108.03197495564427</v>
      </c>
      <c r="L136" s="29" t="s">
        <v>422</v>
      </c>
    </row>
    <row r="137" spans="1:12" ht="60" hidden="1" outlineLevel="3" x14ac:dyDescent="0.2">
      <c r="A137" s="3" t="s">
        <v>263</v>
      </c>
      <c r="B137" s="28" t="s">
        <v>264</v>
      </c>
      <c r="C137" s="49">
        <v>0</v>
      </c>
      <c r="D137" s="49">
        <v>0</v>
      </c>
      <c r="E137" s="49">
        <v>0</v>
      </c>
      <c r="F137" s="17">
        <f t="shared" si="28"/>
        <v>0</v>
      </c>
      <c r="G137" s="11" t="str">
        <f t="shared" si="22"/>
        <v>-</v>
      </c>
      <c r="H137" s="17">
        <f t="shared" si="27"/>
        <v>0</v>
      </c>
      <c r="I137" s="11" t="str">
        <f t="shared" si="23"/>
        <v>-</v>
      </c>
      <c r="J137" s="17">
        <f t="shared" si="24"/>
        <v>0</v>
      </c>
      <c r="K137" s="11" t="str">
        <f t="shared" si="25"/>
        <v>-</v>
      </c>
      <c r="L137" s="29" t="s">
        <v>422</v>
      </c>
    </row>
    <row r="138" spans="1:12" ht="108" outlineLevel="3" x14ac:dyDescent="0.2">
      <c r="A138" s="3" t="s">
        <v>334</v>
      </c>
      <c r="B138" s="28" t="s">
        <v>420</v>
      </c>
      <c r="C138" s="49">
        <f>руб.!C138/1000</f>
        <v>1</v>
      </c>
      <c r="D138" s="49">
        <f>руб.!D138/1000</f>
        <v>1</v>
      </c>
      <c r="E138" s="49">
        <f>руб.!E138/1000</f>
        <v>0</v>
      </c>
      <c r="F138" s="17">
        <f t="shared" si="28"/>
        <v>0</v>
      </c>
      <c r="G138" s="11">
        <f t="shared" si="22"/>
        <v>100</v>
      </c>
      <c r="H138" s="17">
        <f>E138-C138</f>
        <v>-1</v>
      </c>
      <c r="I138" s="11">
        <f t="shared" si="23"/>
        <v>0</v>
      </c>
      <c r="J138" s="17">
        <f t="shared" si="24"/>
        <v>-1</v>
      </c>
      <c r="K138" s="11">
        <f>IFERROR(E138/D138*100,"-")</f>
        <v>0</v>
      </c>
      <c r="L138" s="29" t="s">
        <v>422</v>
      </c>
    </row>
    <row r="139" spans="1:12" ht="108" outlineLevel="3" x14ac:dyDescent="0.2">
      <c r="A139" s="3" t="s">
        <v>383</v>
      </c>
      <c r="B139" s="28" t="s">
        <v>384</v>
      </c>
      <c r="C139" s="49">
        <f>руб.!C139/1000</f>
        <v>2.8</v>
      </c>
      <c r="D139" s="49">
        <f>руб.!D139/1000</f>
        <v>2.8</v>
      </c>
      <c r="E139" s="49">
        <f>руб.!E139/1000</f>
        <v>1.4</v>
      </c>
      <c r="F139" s="17">
        <f t="shared" si="28"/>
        <v>0</v>
      </c>
      <c r="G139" s="11">
        <f t="shared" si="22"/>
        <v>100</v>
      </c>
      <c r="H139" s="17">
        <f>E139-C139</f>
        <v>-1.4</v>
      </c>
      <c r="I139" s="11">
        <f t="shared" si="23"/>
        <v>50</v>
      </c>
      <c r="J139" s="17">
        <f t="shared" si="24"/>
        <v>-1.4</v>
      </c>
      <c r="K139" s="11">
        <f t="shared" ref="K139:K208" si="43">IFERROR(E139/D139*100,"-")</f>
        <v>50</v>
      </c>
      <c r="L139" s="29" t="s">
        <v>422</v>
      </c>
    </row>
    <row r="140" spans="1:12" ht="112.5" customHeight="1" outlineLevel="3" x14ac:dyDescent="0.2">
      <c r="A140" s="3" t="s">
        <v>428</v>
      </c>
      <c r="B140" s="28" t="s">
        <v>440</v>
      </c>
      <c r="C140" s="49">
        <f>руб.!C140/1000</f>
        <v>3.2</v>
      </c>
      <c r="D140" s="49">
        <f>руб.!D140/1000</f>
        <v>3.2</v>
      </c>
      <c r="E140" s="49">
        <f>руб.!E140/1000</f>
        <v>0</v>
      </c>
      <c r="F140" s="17">
        <f t="shared" si="28"/>
        <v>0</v>
      </c>
      <c r="G140" s="11">
        <f t="shared" si="22"/>
        <v>100</v>
      </c>
      <c r="H140" s="17">
        <f>E140-C140</f>
        <v>-3.2</v>
      </c>
      <c r="I140" s="11">
        <f t="shared" si="23"/>
        <v>0</v>
      </c>
      <c r="J140" s="17">
        <f t="shared" si="24"/>
        <v>-3.2</v>
      </c>
      <c r="K140" s="11">
        <f t="shared" si="43"/>
        <v>0</v>
      </c>
      <c r="L140" s="29" t="s">
        <v>422</v>
      </c>
    </row>
    <row r="141" spans="1:12" ht="83.25" customHeight="1" outlineLevel="3" x14ac:dyDescent="0.2">
      <c r="A141" s="3" t="s">
        <v>441</v>
      </c>
      <c r="B141" s="28" t="s">
        <v>442</v>
      </c>
      <c r="C141" s="49">
        <f>руб.!C141/1000</f>
        <v>0</v>
      </c>
      <c r="D141" s="49">
        <f>руб.!D141/1000</f>
        <v>0</v>
      </c>
      <c r="E141" s="49">
        <f>руб.!E141/1000</f>
        <v>15.4</v>
      </c>
      <c r="F141" s="17">
        <f t="shared" si="28"/>
        <v>0</v>
      </c>
      <c r="G141" s="11" t="str">
        <f t="shared" si="22"/>
        <v>-</v>
      </c>
      <c r="H141" s="17">
        <f>E141-C141</f>
        <v>15.4</v>
      </c>
      <c r="I141" s="11" t="str">
        <f t="shared" si="23"/>
        <v>-</v>
      </c>
      <c r="J141" s="17">
        <f t="shared" si="24"/>
        <v>15.4</v>
      </c>
      <c r="K141" s="11" t="str">
        <f t="shared" si="43"/>
        <v>-</v>
      </c>
      <c r="L141" s="29" t="s">
        <v>422</v>
      </c>
    </row>
    <row r="142" spans="1:12" ht="72" hidden="1" outlineLevel="3" x14ac:dyDescent="0.2">
      <c r="A142" s="3" t="s">
        <v>265</v>
      </c>
      <c r="B142" s="28" t="s">
        <v>266</v>
      </c>
      <c r="C142" s="49">
        <v>0</v>
      </c>
      <c r="D142" s="49">
        <v>0</v>
      </c>
      <c r="E142" s="49">
        <v>0</v>
      </c>
      <c r="F142" s="17">
        <f t="shared" si="28"/>
        <v>0</v>
      </c>
      <c r="G142" s="11" t="str">
        <f t="shared" si="22"/>
        <v>-</v>
      </c>
      <c r="H142" s="17">
        <f t="shared" ref="H142:H209" si="44">E142-C142</f>
        <v>0</v>
      </c>
      <c r="I142" s="11" t="str">
        <f t="shared" si="23"/>
        <v>-</v>
      </c>
      <c r="J142" s="17">
        <f t="shared" si="24"/>
        <v>0</v>
      </c>
      <c r="K142" s="11" t="str">
        <f t="shared" si="43"/>
        <v>-</v>
      </c>
      <c r="L142" s="29" t="s">
        <v>422</v>
      </c>
    </row>
    <row r="143" spans="1:12" ht="72" outlineLevel="3" x14ac:dyDescent="0.2">
      <c r="A143" s="3" t="s">
        <v>335</v>
      </c>
      <c r="B143" s="28" t="s">
        <v>385</v>
      </c>
      <c r="C143" s="49">
        <f>руб.!C143/1000</f>
        <v>4.2</v>
      </c>
      <c r="D143" s="49">
        <f>руб.!D143/1000</f>
        <v>0.7</v>
      </c>
      <c r="E143" s="49">
        <f>руб.!E143/1000</f>
        <v>0.7</v>
      </c>
      <c r="F143" s="17">
        <f t="shared" si="28"/>
        <v>-3.5</v>
      </c>
      <c r="G143" s="11">
        <f t="shared" si="22"/>
        <v>16.666666666666664</v>
      </c>
      <c r="H143" s="17">
        <f t="shared" si="44"/>
        <v>-3.5</v>
      </c>
      <c r="I143" s="11">
        <f t="shared" si="23"/>
        <v>16.666666666666664</v>
      </c>
      <c r="J143" s="17">
        <f t="shared" si="24"/>
        <v>0</v>
      </c>
      <c r="K143" s="11">
        <f t="shared" si="43"/>
        <v>100</v>
      </c>
      <c r="L143" s="29" t="s">
        <v>422</v>
      </c>
    </row>
    <row r="144" spans="1:12" ht="123.75" customHeight="1" outlineLevel="3" x14ac:dyDescent="0.2">
      <c r="A144" s="3" t="s">
        <v>429</v>
      </c>
      <c r="B144" s="28" t="s">
        <v>430</v>
      </c>
      <c r="C144" s="49">
        <f>руб.!C144/1000</f>
        <v>23.3</v>
      </c>
      <c r="D144" s="49">
        <f>руб.!D144/1000</f>
        <v>0</v>
      </c>
      <c r="E144" s="49">
        <f>руб.!E144/1000</f>
        <v>0</v>
      </c>
      <c r="F144" s="17">
        <f t="shared" si="28"/>
        <v>-23.3</v>
      </c>
      <c r="G144" s="11">
        <f t="shared" si="22"/>
        <v>0</v>
      </c>
      <c r="H144" s="17">
        <f t="shared" si="44"/>
        <v>-23.3</v>
      </c>
      <c r="I144" s="11">
        <f t="shared" si="23"/>
        <v>0</v>
      </c>
      <c r="J144" s="17">
        <f t="shared" si="24"/>
        <v>0</v>
      </c>
      <c r="K144" s="11" t="str">
        <f t="shared" si="43"/>
        <v>-</v>
      </c>
      <c r="L144" s="29" t="s">
        <v>422</v>
      </c>
    </row>
    <row r="145" spans="1:12" ht="108" outlineLevel="3" x14ac:dyDescent="0.2">
      <c r="A145" s="3" t="s">
        <v>267</v>
      </c>
      <c r="B145" s="28" t="s">
        <v>268</v>
      </c>
      <c r="C145" s="49">
        <f>руб.!C145/1000</f>
        <v>27</v>
      </c>
      <c r="D145" s="49">
        <f>руб.!D145/1000</f>
        <v>42</v>
      </c>
      <c r="E145" s="49">
        <f>руб.!E145/1000</f>
        <v>42</v>
      </c>
      <c r="F145" s="17">
        <f t="shared" si="28"/>
        <v>15</v>
      </c>
      <c r="G145" s="11">
        <f t="shared" si="22"/>
        <v>155.55555555555557</v>
      </c>
      <c r="H145" s="17">
        <f t="shared" si="44"/>
        <v>15</v>
      </c>
      <c r="I145" s="11">
        <f t="shared" si="23"/>
        <v>155.55555555555557</v>
      </c>
      <c r="J145" s="17">
        <f t="shared" si="24"/>
        <v>0</v>
      </c>
      <c r="K145" s="11">
        <f t="shared" si="43"/>
        <v>100</v>
      </c>
      <c r="L145" s="29" t="s">
        <v>422</v>
      </c>
    </row>
    <row r="146" spans="1:12" ht="108" outlineLevel="3" x14ac:dyDescent="0.2">
      <c r="A146" s="3" t="s">
        <v>269</v>
      </c>
      <c r="B146" s="28" t="s">
        <v>270</v>
      </c>
      <c r="C146" s="49">
        <f>руб.!C146/1000</f>
        <v>694.5</v>
      </c>
      <c r="D146" s="49">
        <f>руб.!D146/1000</f>
        <v>154</v>
      </c>
      <c r="E146" s="49">
        <f>руб.!E146/1000</f>
        <v>154</v>
      </c>
      <c r="F146" s="17">
        <f t="shared" si="28"/>
        <v>-540.5</v>
      </c>
      <c r="G146" s="11">
        <f t="shared" si="22"/>
        <v>22.174226061915046</v>
      </c>
      <c r="H146" s="17">
        <f t="shared" si="44"/>
        <v>-540.5</v>
      </c>
      <c r="I146" s="11">
        <f t="shared" si="23"/>
        <v>22.174226061915046</v>
      </c>
      <c r="J146" s="17">
        <f t="shared" si="24"/>
        <v>0</v>
      </c>
      <c r="K146" s="11">
        <f t="shared" si="43"/>
        <v>100</v>
      </c>
      <c r="L146" s="29" t="s">
        <v>422</v>
      </c>
    </row>
    <row r="147" spans="1:12" ht="120" outlineLevel="3" x14ac:dyDescent="0.2">
      <c r="A147" s="3" t="s">
        <v>271</v>
      </c>
      <c r="B147" s="28" t="s">
        <v>386</v>
      </c>
      <c r="C147" s="49">
        <f>руб.!C147/1000</f>
        <v>10.5</v>
      </c>
      <c r="D147" s="49">
        <f>руб.!D147/1000</f>
        <v>0</v>
      </c>
      <c r="E147" s="49">
        <f>руб.!E147/1000</f>
        <v>0</v>
      </c>
      <c r="F147" s="17">
        <f t="shared" si="28"/>
        <v>-10.5</v>
      </c>
      <c r="G147" s="11">
        <f t="shared" si="22"/>
        <v>0</v>
      </c>
      <c r="H147" s="17">
        <f t="shared" si="44"/>
        <v>-10.5</v>
      </c>
      <c r="I147" s="11">
        <f t="shared" si="23"/>
        <v>0</v>
      </c>
      <c r="J147" s="17">
        <f t="shared" si="24"/>
        <v>0</v>
      </c>
      <c r="K147" s="11" t="str">
        <f t="shared" si="43"/>
        <v>-</v>
      </c>
      <c r="L147" s="29" t="s">
        <v>422</v>
      </c>
    </row>
    <row r="148" spans="1:12" ht="84" outlineLevel="3" x14ac:dyDescent="0.2">
      <c r="A148" s="3" t="s">
        <v>272</v>
      </c>
      <c r="B148" s="28" t="s">
        <v>387</v>
      </c>
      <c r="C148" s="49">
        <f>руб.!C148/1000</f>
        <v>21.9</v>
      </c>
      <c r="D148" s="49">
        <f>руб.!D148/1000</f>
        <v>315.51101</v>
      </c>
      <c r="E148" s="49">
        <f>руб.!E148/1000</f>
        <v>320.49849999999998</v>
      </c>
      <c r="F148" s="17">
        <f t="shared" si="28"/>
        <v>293.61101000000002</v>
      </c>
      <c r="G148" s="11">
        <f t="shared" si="22"/>
        <v>1440.6895433789955</v>
      </c>
      <c r="H148" s="17">
        <f t="shared" si="44"/>
        <v>298.5985</v>
      </c>
      <c r="I148" s="11">
        <f t="shared" si="23"/>
        <v>1463.4634703196348</v>
      </c>
      <c r="J148" s="17">
        <f t="shared" si="24"/>
        <v>4.9874899999999798</v>
      </c>
      <c r="K148" s="11">
        <f t="shared" si="43"/>
        <v>101.58076575521089</v>
      </c>
      <c r="L148" s="29" t="s">
        <v>422</v>
      </c>
    </row>
    <row r="149" spans="1:12" ht="120" outlineLevel="3" x14ac:dyDescent="0.2">
      <c r="A149" s="3" t="s">
        <v>388</v>
      </c>
      <c r="B149" s="28" t="s">
        <v>389</v>
      </c>
      <c r="C149" s="49">
        <f>руб.!C149/1000</f>
        <v>6</v>
      </c>
      <c r="D149" s="49">
        <f>руб.!D149/1000</f>
        <v>0</v>
      </c>
      <c r="E149" s="49">
        <f>руб.!E149/1000</f>
        <v>0</v>
      </c>
      <c r="F149" s="17">
        <f t="shared" si="28"/>
        <v>-6</v>
      </c>
      <c r="G149" s="11">
        <f t="shared" si="22"/>
        <v>0</v>
      </c>
      <c r="H149" s="17">
        <f t="shared" si="44"/>
        <v>-6</v>
      </c>
      <c r="I149" s="11">
        <f t="shared" si="23"/>
        <v>0</v>
      </c>
      <c r="J149" s="17">
        <f t="shared" si="24"/>
        <v>0</v>
      </c>
      <c r="K149" s="11" t="str">
        <f t="shared" si="43"/>
        <v>-</v>
      </c>
      <c r="L149" s="29" t="s">
        <v>422</v>
      </c>
    </row>
    <row r="150" spans="1:12" ht="120" outlineLevel="3" x14ac:dyDescent="0.2">
      <c r="A150" s="3" t="s">
        <v>273</v>
      </c>
      <c r="B150" s="28" t="s">
        <v>390</v>
      </c>
      <c r="C150" s="49">
        <f>руб.!C150/1000</f>
        <v>15</v>
      </c>
      <c r="D150" s="49">
        <f>руб.!D150/1000</f>
        <v>9.1102299999999996</v>
      </c>
      <c r="E150" s="49">
        <f>руб.!E150/1000</f>
        <v>9.8863199999999996</v>
      </c>
      <c r="F150" s="17">
        <f t="shared" si="28"/>
        <v>-5.8897700000000004</v>
      </c>
      <c r="G150" s="11">
        <f t="shared" ref="G150:G217" si="45">IFERROR(D150/C150*100,"-")</f>
        <v>60.734866666666662</v>
      </c>
      <c r="H150" s="17">
        <f t="shared" si="44"/>
        <v>-5.1136800000000004</v>
      </c>
      <c r="I150" s="11">
        <f t="shared" ref="I150:I217" si="46">IFERROR(E150/C150*100,"-")</f>
        <v>65.908799999999999</v>
      </c>
      <c r="J150" s="17">
        <f t="shared" ref="J150:J217" si="47">E150-D150</f>
        <v>0.77608999999999995</v>
      </c>
      <c r="K150" s="11">
        <f t="shared" si="43"/>
        <v>108.51888481410458</v>
      </c>
      <c r="L150" s="29" t="s">
        <v>422</v>
      </c>
    </row>
    <row r="151" spans="1:12" ht="132" outlineLevel="3" x14ac:dyDescent="0.2">
      <c r="A151" s="3" t="s">
        <v>274</v>
      </c>
      <c r="B151" s="28" t="s">
        <v>391</v>
      </c>
      <c r="C151" s="49">
        <f>руб.!C151/1000</f>
        <v>15.2</v>
      </c>
      <c r="D151" s="49">
        <f>руб.!D151/1000</f>
        <v>4.3689200000000001</v>
      </c>
      <c r="E151" s="49">
        <f>руб.!E151/1000</f>
        <v>6.2563000000000004</v>
      </c>
      <c r="F151" s="17">
        <f t="shared" si="28"/>
        <v>-10.83108</v>
      </c>
      <c r="G151" s="11">
        <f t="shared" si="45"/>
        <v>28.742894736842107</v>
      </c>
      <c r="H151" s="17">
        <f t="shared" si="44"/>
        <v>-8.9436999999999998</v>
      </c>
      <c r="I151" s="11">
        <f t="shared" si="46"/>
        <v>41.159868421052636</v>
      </c>
      <c r="J151" s="17">
        <f t="shared" si="47"/>
        <v>1.8873800000000003</v>
      </c>
      <c r="K151" s="11">
        <f t="shared" si="43"/>
        <v>143.20015015152487</v>
      </c>
      <c r="L151" s="29" t="s">
        <v>422</v>
      </c>
    </row>
    <row r="152" spans="1:12" ht="108" outlineLevel="3" x14ac:dyDescent="0.2">
      <c r="A152" s="3" t="s">
        <v>275</v>
      </c>
      <c r="B152" s="28" t="s">
        <v>392</v>
      </c>
      <c r="C152" s="49">
        <f>руб.!C152/1000</f>
        <v>16.5</v>
      </c>
      <c r="D152" s="49">
        <f>руб.!D152/1000</f>
        <v>15.53</v>
      </c>
      <c r="E152" s="49">
        <f>руб.!E152/1000</f>
        <v>15.53</v>
      </c>
      <c r="F152" s="17">
        <f t="shared" si="28"/>
        <v>-0.97000000000000064</v>
      </c>
      <c r="G152" s="11">
        <f t="shared" si="45"/>
        <v>94.12121212121211</v>
      </c>
      <c r="H152" s="17">
        <f t="shared" si="44"/>
        <v>-0.97000000000000064</v>
      </c>
      <c r="I152" s="11">
        <f t="shared" si="46"/>
        <v>94.12121212121211</v>
      </c>
      <c r="J152" s="17">
        <f t="shared" si="47"/>
        <v>0</v>
      </c>
      <c r="K152" s="11">
        <f t="shared" si="43"/>
        <v>100</v>
      </c>
      <c r="L152" s="29" t="s">
        <v>422</v>
      </c>
    </row>
    <row r="153" spans="1:12" ht="96" outlineLevel="3" x14ac:dyDescent="0.2">
      <c r="A153" s="3" t="s">
        <v>336</v>
      </c>
      <c r="B153" s="28" t="s">
        <v>337</v>
      </c>
      <c r="C153" s="49">
        <f>руб.!C153/1000</f>
        <v>0</v>
      </c>
      <c r="D153" s="49">
        <f>руб.!D153/1000</f>
        <v>67</v>
      </c>
      <c r="E153" s="49">
        <f>руб.!E153/1000</f>
        <v>67</v>
      </c>
      <c r="F153" s="17">
        <f t="shared" si="28"/>
        <v>67</v>
      </c>
      <c r="G153" s="11" t="str">
        <f t="shared" si="45"/>
        <v>-</v>
      </c>
      <c r="H153" s="17">
        <f t="shared" si="44"/>
        <v>67</v>
      </c>
      <c r="I153" s="11" t="str">
        <f t="shared" si="46"/>
        <v>-</v>
      </c>
      <c r="J153" s="17">
        <f t="shared" si="47"/>
        <v>0</v>
      </c>
      <c r="K153" s="11">
        <f t="shared" si="43"/>
        <v>100</v>
      </c>
      <c r="L153" s="29" t="s">
        <v>422</v>
      </c>
    </row>
    <row r="154" spans="1:12" ht="72" outlineLevel="3" x14ac:dyDescent="0.2">
      <c r="A154" s="3" t="s">
        <v>276</v>
      </c>
      <c r="B154" s="28" t="s">
        <v>277</v>
      </c>
      <c r="C154" s="49">
        <f>руб.!C154/1000</f>
        <v>1.8</v>
      </c>
      <c r="D154" s="49">
        <f>руб.!D154/1000</f>
        <v>0</v>
      </c>
      <c r="E154" s="49">
        <f>руб.!E154/1000</f>
        <v>0</v>
      </c>
      <c r="F154" s="17">
        <f t="shared" ref="F154:F220" si="48">D154-C154</f>
        <v>-1.8</v>
      </c>
      <c r="G154" s="11">
        <f t="shared" si="45"/>
        <v>0</v>
      </c>
      <c r="H154" s="17">
        <f t="shared" si="44"/>
        <v>-1.8</v>
      </c>
      <c r="I154" s="11">
        <f t="shared" si="46"/>
        <v>0</v>
      </c>
      <c r="J154" s="17">
        <f t="shared" si="47"/>
        <v>0</v>
      </c>
      <c r="K154" s="11" t="str">
        <f t="shared" si="43"/>
        <v>-</v>
      </c>
      <c r="L154" s="29" t="s">
        <v>422</v>
      </c>
    </row>
    <row r="155" spans="1:12" ht="120" outlineLevel="3" x14ac:dyDescent="0.2">
      <c r="A155" s="3" t="s">
        <v>278</v>
      </c>
      <c r="B155" s="28" t="s">
        <v>393</v>
      </c>
      <c r="C155" s="49">
        <f>руб.!C155/1000</f>
        <v>110</v>
      </c>
      <c r="D155" s="49">
        <f>руб.!D155/1000</f>
        <v>1.4</v>
      </c>
      <c r="E155" s="49">
        <f>руб.!E155/1000</f>
        <v>1.4</v>
      </c>
      <c r="F155" s="17">
        <f t="shared" si="48"/>
        <v>-108.6</v>
      </c>
      <c r="G155" s="11">
        <f t="shared" si="45"/>
        <v>1.2727272727272725</v>
      </c>
      <c r="H155" s="17">
        <f t="shared" si="44"/>
        <v>-108.6</v>
      </c>
      <c r="I155" s="11">
        <f t="shared" si="46"/>
        <v>1.2727272727272725</v>
      </c>
      <c r="J155" s="17">
        <f t="shared" si="47"/>
        <v>0</v>
      </c>
      <c r="K155" s="11">
        <f t="shared" si="43"/>
        <v>100</v>
      </c>
      <c r="L155" s="29" t="s">
        <v>422</v>
      </c>
    </row>
    <row r="156" spans="1:12" ht="144" outlineLevel="3" x14ac:dyDescent="0.2">
      <c r="A156" s="3" t="s">
        <v>279</v>
      </c>
      <c r="B156" s="28" t="s">
        <v>394</v>
      </c>
      <c r="C156" s="49">
        <f>руб.!C156/1000</f>
        <v>2.9</v>
      </c>
      <c r="D156" s="49">
        <f>руб.!D156/1000</f>
        <v>5.4131800000000005</v>
      </c>
      <c r="E156" s="49">
        <f>руб.!E156/1000</f>
        <v>5.4131800000000005</v>
      </c>
      <c r="F156" s="17">
        <f t="shared" si="48"/>
        <v>2.5131800000000006</v>
      </c>
      <c r="G156" s="11">
        <f t="shared" si="45"/>
        <v>186.66137931034484</v>
      </c>
      <c r="H156" s="17">
        <f t="shared" si="44"/>
        <v>2.5131800000000006</v>
      </c>
      <c r="I156" s="11">
        <f t="shared" si="46"/>
        <v>186.66137931034484</v>
      </c>
      <c r="J156" s="17">
        <f t="shared" si="47"/>
        <v>0</v>
      </c>
      <c r="K156" s="11">
        <f t="shared" si="43"/>
        <v>100</v>
      </c>
      <c r="L156" s="29" t="s">
        <v>422</v>
      </c>
    </row>
    <row r="157" spans="1:12" ht="84" outlineLevel="3" x14ac:dyDescent="0.2">
      <c r="A157" s="3" t="s">
        <v>280</v>
      </c>
      <c r="B157" s="28" t="s">
        <v>395</v>
      </c>
      <c r="C157" s="49">
        <f>руб.!C157/1000</f>
        <v>8.5</v>
      </c>
      <c r="D157" s="49">
        <f>руб.!D157/1000</f>
        <v>12.61937</v>
      </c>
      <c r="E157" s="49">
        <f>руб.!E157/1000</f>
        <v>16.11937</v>
      </c>
      <c r="F157" s="17">
        <f t="shared" si="48"/>
        <v>4.11937</v>
      </c>
      <c r="G157" s="11">
        <f t="shared" si="45"/>
        <v>148.46317647058825</v>
      </c>
      <c r="H157" s="17">
        <f t="shared" si="44"/>
        <v>7.61937</v>
      </c>
      <c r="I157" s="11">
        <f t="shared" si="46"/>
        <v>189.63964705882353</v>
      </c>
      <c r="J157" s="17">
        <f t="shared" si="47"/>
        <v>3.5</v>
      </c>
      <c r="K157" s="11">
        <f t="shared" si="43"/>
        <v>127.73514050225963</v>
      </c>
      <c r="L157" s="29" t="s">
        <v>422</v>
      </c>
    </row>
    <row r="158" spans="1:12" ht="156" outlineLevel="3" x14ac:dyDescent="0.2">
      <c r="A158" s="3" t="s">
        <v>281</v>
      </c>
      <c r="B158" s="28" t="s">
        <v>396</v>
      </c>
      <c r="C158" s="49">
        <f>руб.!C158/1000</f>
        <v>390.5</v>
      </c>
      <c r="D158" s="49">
        <f>руб.!D158/1000</f>
        <v>83.3</v>
      </c>
      <c r="E158" s="49">
        <f>руб.!E158/1000</f>
        <v>83.3</v>
      </c>
      <c r="F158" s="17">
        <f t="shared" si="48"/>
        <v>-307.2</v>
      </c>
      <c r="G158" s="11">
        <f t="shared" si="45"/>
        <v>21.331626120358514</v>
      </c>
      <c r="H158" s="17">
        <f t="shared" si="44"/>
        <v>-307.2</v>
      </c>
      <c r="I158" s="11">
        <f t="shared" si="46"/>
        <v>21.331626120358514</v>
      </c>
      <c r="J158" s="17">
        <f t="shared" si="47"/>
        <v>0</v>
      </c>
      <c r="K158" s="11">
        <f t="shared" si="43"/>
        <v>100</v>
      </c>
      <c r="L158" s="29" t="s">
        <v>422</v>
      </c>
    </row>
    <row r="159" spans="1:12" ht="84" outlineLevel="3" x14ac:dyDescent="0.2">
      <c r="A159" s="3" t="s">
        <v>282</v>
      </c>
      <c r="B159" s="28" t="s">
        <v>397</v>
      </c>
      <c r="C159" s="49">
        <f>руб.!C159/1000</f>
        <v>7.6</v>
      </c>
      <c r="D159" s="49">
        <f>руб.!D159/1000</f>
        <v>6.3</v>
      </c>
      <c r="E159" s="49">
        <f>руб.!E159/1000</f>
        <v>6.3</v>
      </c>
      <c r="F159" s="17">
        <f t="shared" si="48"/>
        <v>-1.2999999999999998</v>
      </c>
      <c r="G159" s="11">
        <f t="shared" si="45"/>
        <v>82.89473684210526</v>
      </c>
      <c r="H159" s="17">
        <f t="shared" si="44"/>
        <v>-1.2999999999999998</v>
      </c>
      <c r="I159" s="11">
        <f t="shared" si="46"/>
        <v>82.89473684210526</v>
      </c>
      <c r="J159" s="17">
        <f t="shared" si="47"/>
        <v>0</v>
      </c>
      <c r="K159" s="11">
        <f t="shared" si="43"/>
        <v>100</v>
      </c>
      <c r="L159" s="29" t="s">
        <v>422</v>
      </c>
    </row>
    <row r="160" spans="1:12" ht="106.5" customHeight="1" outlineLevel="3" x14ac:dyDescent="0.2">
      <c r="A160" s="3" t="s">
        <v>432</v>
      </c>
      <c r="B160" s="28" t="s">
        <v>433</v>
      </c>
      <c r="C160" s="49">
        <f>руб.!C160/1000</f>
        <v>0.2</v>
      </c>
      <c r="D160" s="49">
        <f>руб.!D160/1000</f>
        <v>0</v>
      </c>
      <c r="E160" s="49">
        <f>руб.!E160/1000</f>
        <v>0</v>
      </c>
      <c r="F160" s="17">
        <f t="shared" si="48"/>
        <v>-0.2</v>
      </c>
      <c r="G160" s="11">
        <f t="shared" si="45"/>
        <v>0</v>
      </c>
      <c r="H160" s="17"/>
      <c r="I160" s="11"/>
      <c r="J160" s="17"/>
      <c r="K160" s="11"/>
      <c r="L160" s="29" t="s">
        <v>422</v>
      </c>
    </row>
    <row r="161" spans="1:12" ht="84" outlineLevel="3" x14ac:dyDescent="0.2">
      <c r="A161" s="3" t="s">
        <v>283</v>
      </c>
      <c r="B161" s="28" t="s">
        <v>398</v>
      </c>
      <c r="C161" s="49">
        <f>руб.!C161/1000</f>
        <v>7.25</v>
      </c>
      <c r="D161" s="49">
        <f>руб.!D161/1000</f>
        <v>6.1673999999999998</v>
      </c>
      <c r="E161" s="49">
        <f>руб.!E161/1000</f>
        <v>6.8630900000000006</v>
      </c>
      <c r="F161" s="17">
        <f t="shared" si="48"/>
        <v>-1.0826000000000002</v>
      </c>
      <c r="G161" s="11">
        <f t="shared" si="45"/>
        <v>85.06758620689655</v>
      </c>
      <c r="H161" s="17">
        <f t="shared" si="44"/>
        <v>-0.38690999999999942</v>
      </c>
      <c r="I161" s="11">
        <f t="shared" si="46"/>
        <v>94.663310344827593</v>
      </c>
      <c r="J161" s="17">
        <f t="shared" si="47"/>
        <v>0.69569000000000081</v>
      </c>
      <c r="K161" s="11">
        <f t="shared" si="43"/>
        <v>111.28011804001687</v>
      </c>
      <c r="L161" s="29" t="s">
        <v>422</v>
      </c>
    </row>
    <row r="162" spans="1:12" ht="96" outlineLevel="3" x14ac:dyDescent="0.2">
      <c r="A162" s="3" t="s">
        <v>284</v>
      </c>
      <c r="B162" s="28" t="s">
        <v>399</v>
      </c>
      <c r="C162" s="49">
        <f>руб.!C162/1000</f>
        <v>327</v>
      </c>
      <c r="D162" s="49">
        <f>руб.!D162/1000</f>
        <v>14</v>
      </c>
      <c r="E162" s="49">
        <f>руб.!E162/1000</f>
        <v>14</v>
      </c>
      <c r="F162" s="17">
        <f t="shared" si="48"/>
        <v>-313</v>
      </c>
      <c r="G162" s="11">
        <f t="shared" si="45"/>
        <v>4.281345565749235</v>
      </c>
      <c r="H162" s="17">
        <f t="shared" si="44"/>
        <v>-313</v>
      </c>
      <c r="I162" s="11">
        <f t="shared" si="46"/>
        <v>4.281345565749235</v>
      </c>
      <c r="J162" s="17">
        <f t="shared" si="47"/>
        <v>0</v>
      </c>
      <c r="K162" s="11">
        <f t="shared" si="43"/>
        <v>100</v>
      </c>
      <c r="L162" s="29" t="s">
        <v>422</v>
      </c>
    </row>
    <row r="163" spans="1:12" ht="120" outlineLevel="3" x14ac:dyDescent="0.2">
      <c r="A163" s="3" t="s">
        <v>285</v>
      </c>
      <c r="B163" s="28" t="s">
        <v>400</v>
      </c>
      <c r="C163" s="49">
        <f>руб.!C163/1000</f>
        <v>63</v>
      </c>
      <c r="D163" s="49">
        <f>руб.!D163/1000</f>
        <v>0</v>
      </c>
      <c r="E163" s="49">
        <f>руб.!E163/1000</f>
        <v>0</v>
      </c>
      <c r="F163" s="17">
        <f t="shared" si="48"/>
        <v>-63</v>
      </c>
      <c r="G163" s="11">
        <f t="shared" si="45"/>
        <v>0</v>
      </c>
      <c r="H163" s="17">
        <f t="shared" si="44"/>
        <v>-63</v>
      </c>
      <c r="I163" s="11">
        <f t="shared" si="46"/>
        <v>0</v>
      </c>
      <c r="J163" s="17">
        <f t="shared" si="47"/>
        <v>0</v>
      </c>
      <c r="K163" s="11" t="str">
        <f t="shared" si="43"/>
        <v>-</v>
      </c>
      <c r="L163" s="29" t="s">
        <v>422</v>
      </c>
    </row>
    <row r="164" spans="1:12" ht="144" outlineLevel="3" x14ac:dyDescent="0.2">
      <c r="A164" s="3" t="s">
        <v>286</v>
      </c>
      <c r="B164" s="28" t="s">
        <v>401</v>
      </c>
      <c r="C164" s="49">
        <f>руб.!C164/1000</f>
        <v>58.45</v>
      </c>
      <c r="D164" s="49">
        <f>руб.!D164/1000</f>
        <v>7</v>
      </c>
      <c r="E164" s="49">
        <f>руб.!E164/1000</f>
        <v>7</v>
      </c>
      <c r="F164" s="17">
        <f t="shared" si="48"/>
        <v>-51.45</v>
      </c>
      <c r="G164" s="11">
        <f t="shared" si="45"/>
        <v>11.976047904191617</v>
      </c>
      <c r="H164" s="17">
        <f t="shared" si="44"/>
        <v>-51.45</v>
      </c>
      <c r="I164" s="11">
        <f t="shared" si="46"/>
        <v>11.976047904191617</v>
      </c>
      <c r="J164" s="17">
        <f t="shared" si="47"/>
        <v>0</v>
      </c>
      <c r="K164" s="11">
        <f t="shared" si="43"/>
        <v>100</v>
      </c>
      <c r="L164" s="29" t="s">
        <v>422</v>
      </c>
    </row>
    <row r="165" spans="1:12" ht="72" outlineLevel="3" x14ac:dyDescent="0.2">
      <c r="A165" s="3" t="s">
        <v>287</v>
      </c>
      <c r="B165" s="28" t="s">
        <v>402</v>
      </c>
      <c r="C165" s="49">
        <f>руб.!C165/1000</f>
        <v>18.2</v>
      </c>
      <c r="D165" s="49">
        <f>руб.!D165/1000</f>
        <v>517.01081999999997</v>
      </c>
      <c r="E165" s="49">
        <f>руб.!E165/1000</f>
        <v>580.71082999999999</v>
      </c>
      <c r="F165" s="17">
        <f t="shared" si="48"/>
        <v>498.81081999999998</v>
      </c>
      <c r="G165" s="11">
        <f t="shared" si="45"/>
        <v>2840.7187912087911</v>
      </c>
      <c r="H165" s="17">
        <f t="shared" si="44"/>
        <v>562.51082999999994</v>
      </c>
      <c r="I165" s="11">
        <f t="shared" si="46"/>
        <v>3190.7188461538462</v>
      </c>
      <c r="J165" s="17">
        <f t="shared" si="47"/>
        <v>63.70001000000002</v>
      </c>
      <c r="K165" s="11">
        <f t="shared" si="43"/>
        <v>112.32082725077206</v>
      </c>
      <c r="L165" s="29" t="s">
        <v>422</v>
      </c>
    </row>
    <row r="166" spans="1:12" ht="60" outlineLevel="3" x14ac:dyDescent="0.2">
      <c r="A166" s="3" t="s">
        <v>403</v>
      </c>
      <c r="B166" s="5" t="s">
        <v>404</v>
      </c>
      <c r="C166" s="49">
        <f>руб.!C166/1000</f>
        <v>0</v>
      </c>
      <c r="D166" s="49">
        <f>руб.!D166/1000</f>
        <v>1.2</v>
      </c>
      <c r="E166" s="49">
        <f>руб.!E166/1000</f>
        <v>1.2</v>
      </c>
      <c r="F166" s="17">
        <f t="shared" si="48"/>
        <v>1.2</v>
      </c>
      <c r="G166" s="11" t="str">
        <f t="shared" si="45"/>
        <v>-</v>
      </c>
      <c r="H166" s="17">
        <f t="shared" si="44"/>
        <v>1.2</v>
      </c>
      <c r="I166" s="11" t="str">
        <f t="shared" si="46"/>
        <v>-</v>
      </c>
      <c r="J166" s="17">
        <f t="shared" si="47"/>
        <v>0</v>
      </c>
      <c r="K166" s="11">
        <f t="shared" si="43"/>
        <v>100</v>
      </c>
      <c r="L166" s="29" t="s">
        <v>422</v>
      </c>
    </row>
    <row r="167" spans="1:12" ht="228" outlineLevel="3" x14ac:dyDescent="0.2">
      <c r="A167" s="3" t="s">
        <v>288</v>
      </c>
      <c r="B167" s="28" t="s">
        <v>289</v>
      </c>
      <c r="C167" s="49">
        <f>руб.!C167/1000</f>
        <v>5.4</v>
      </c>
      <c r="D167" s="49">
        <f>руб.!D167/1000</f>
        <v>0</v>
      </c>
      <c r="E167" s="49">
        <f>руб.!E167/1000</f>
        <v>0</v>
      </c>
      <c r="F167" s="17">
        <f t="shared" si="48"/>
        <v>-5.4</v>
      </c>
      <c r="G167" s="11">
        <f t="shared" si="45"/>
        <v>0</v>
      </c>
      <c r="H167" s="17">
        <f t="shared" si="44"/>
        <v>-5.4</v>
      </c>
      <c r="I167" s="11">
        <f t="shared" si="46"/>
        <v>0</v>
      </c>
      <c r="J167" s="17">
        <f t="shared" si="47"/>
        <v>0</v>
      </c>
      <c r="K167" s="11" t="str">
        <f t="shared" si="43"/>
        <v>-</v>
      </c>
      <c r="L167" s="29" t="s">
        <v>422</v>
      </c>
    </row>
    <row r="168" spans="1:12" ht="108" outlineLevel="3" x14ac:dyDescent="0.2">
      <c r="A168" s="3" t="s">
        <v>290</v>
      </c>
      <c r="B168" s="28" t="s">
        <v>405</v>
      </c>
      <c r="C168" s="49">
        <f>руб.!C168/1000</f>
        <v>26.6</v>
      </c>
      <c r="D168" s="49">
        <f>руб.!D168/1000</f>
        <v>0</v>
      </c>
      <c r="E168" s="49">
        <f>руб.!E168/1000</f>
        <v>0</v>
      </c>
      <c r="F168" s="17">
        <f t="shared" si="48"/>
        <v>-26.6</v>
      </c>
      <c r="G168" s="11">
        <f t="shared" si="45"/>
        <v>0</v>
      </c>
      <c r="H168" s="17">
        <f t="shared" si="44"/>
        <v>-26.6</v>
      </c>
      <c r="I168" s="11">
        <f t="shared" si="46"/>
        <v>0</v>
      </c>
      <c r="J168" s="17">
        <f t="shared" si="47"/>
        <v>0</v>
      </c>
      <c r="K168" s="11" t="str">
        <f t="shared" si="43"/>
        <v>-</v>
      </c>
      <c r="L168" s="29" t="s">
        <v>422</v>
      </c>
    </row>
    <row r="169" spans="1:12" ht="96" outlineLevel="3" x14ac:dyDescent="0.2">
      <c r="A169" s="3" t="s">
        <v>338</v>
      </c>
      <c r="B169" s="28" t="s">
        <v>406</v>
      </c>
      <c r="C169" s="49">
        <f>руб.!C169/1000</f>
        <v>0.35</v>
      </c>
      <c r="D169" s="49">
        <f>руб.!D169/1000</f>
        <v>10.15</v>
      </c>
      <c r="E169" s="49">
        <f>руб.!E169/1000</f>
        <v>12.25</v>
      </c>
      <c r="F169" s="17">
        <f t="shared" si="48"/>
        <v>9.8000000000000007</v>
      </c>
      <c r="G169" s="11">
        <f t="shared" si="45"/>
        <v>2900.0000000000005</v>
      </c>
      <c r="H169" s="17">
        <f t="shared" si="44"/>
        <v>11.9</v>
      </c>
      <c r="I169" s="11">
        <f t="shared" si="46"/>
        <v>3500</v>
      </c>
      <c r="J169" s="17">
        <f t="shared" si="47"/>
        <v>2.0999999999999996</v>
      </c>
      <c r="K169" s="11">
        <f t="shared" si="43"/>
        <v>120.68965517241379</v>
      </c>
      <c r="L169" s="29" t="s">
        <v>422</v>
      </c>
    </row>
    <row r="170" spans="1:12" ht="96" outlineLevel="3" x14ac:dyDescent="0.2">
      <c r="A170" s="3" t="s">
        <v>291</v>
      </c>
      <c r="B170" s="28" t="s">
        <v>407</v>
      </c>
      <c r="C170" s="49">
        <f>руб.!C170/1000</f>
        <v>1133.3</v>
      </c>
      <c r="D170" s="49">
        <f>руб.!D170/1000</f>
        <v>428.26537000000002</v>
      </c>
      <c r="E170" s="49">
        <f>руб.!E170/1000</f>
        <v>391.69457</v>
      </c>
      <c r="F170" s="17">
        <f t="shared" si="48"/>
        <v>-705.03462999999988</v>
      </c>
      <c r="G170" s="11">
        <f t="shared" si="45"/>
        <v>37.789232330362658</v>
      </c>
      <c r="H170" s="17">
        <f t="shared" si="44"/>
        <v>-741.60542999999996</v>
      </c>
      <c r="I170" s="11">
        <f t="shared" si="46"/>
        <v>34.562302126533133</v>
      </c>
      <c r="J170" s="17">
        <f t="shared" si="47"/>
        <v>-36.57080000000002</v>
      </c>
      <c r="K170" s="11">
        <f t="shared" si="43"/>
        <v>91.460715116891194</v>
      </c>
      <c r="L170" s="29" t="s">
        <v>422</v>
      </c>
    </row>
    <row r="171" spans="1:12" ht="84" outlineLevel="3" x14ac:dyDescent="0.2">
      <c r="A171" s="3" t="s">
        <v>292</v>
      </c>
      <c r="B171" s="28" t="s">
        <v>408</v>
      </c>
      <c r="C171" s="49">
        <f>руб.!C171/1000</f>
        <v>17.399999999999999</v>
      </c>
      <c r="D171" s="49">
        <f>руб.!D171/1000</f>
        <v>360.41996</v>
      </c>
      <c r="E171" s="49">
        <f>руб.!E171/1000</f>
        <v>421.28093999999999</v>
      </c>
      <c r="F171" s="17">
        <f t="shared" si="48"/>
        <v>343.01996000000003</v>
      </c>
      <c r="G171" s="11">
        <f t="shared" si="45"/>
        <v>2071.3790804597702</v>
      </c>
      <c r="H171" s="17">
        <f t="shared" si="44"/>
        <v>403.88094000000001</v>
      </c>
      <c r="I171" s="11">
        <f t="shared" si="46"/>
        <v>2421.1548275862069</v>
      </c>
      <c r="J171" s="17">
        <f t="shared" si="47"/>
        <v>60.860979999999984</v>
      </c>
      <c r="K171" s="11">
        <f t="shared" si="43"/>
        <v>116.88612916998271</v>
      </c>
      <c r="L171" s="29" t="s">
        <v>422</v>
      </c>
    </row>
    <row r="172" spans="1:12" s="2" customFormat="1" ht="36" outlineLevel="2" x14ac:dyDescent="0.2">
      <c r="A172" s="36" t="s">
        <v>228</v>
      </c>
      <c r="B172" s="4" t="s">
        <v>229</v>
      </c>
      <c r="C172" s="51">
        <f>C173</f>
        <v>110</v>
      </c>
      <c r="D172" s="51">
        <f t="shared" ref="D172:E172" si="49">D173</f>
        <v>170</v>
      </c>
      <c r="E172" s="51">
        <f t="shared" si="49"/>
        <v>232.48406</v>
      </c>
      <c r="F172" s="16">
        <f t="shared" si="48"/>
        <v>60</v>
      </c>
      <c r="G172" s="9">
        <f t="shared" si="45"/>
        <v>154.54545454545453</v>
      </c>
      <c r="H172" s="16">
        <f t="shared" si="44"/>
        <v>122.48406</v>
      </c>
      <c r="I172" s="9">
        <f t="shared" si="46"/>
        <v>211.34914545454544</v>
      </c>
      <c r="J172" s="16">
        <f t="shared" si="47"/>
        <v>62.484059999999999</v>
      </c>
      <c r="K172" s="9">
        <f t="shared" si="43"/>
        <v>136.75532941176471</v>
      </c>
      <c r="L172" s="29"/>
    </row>
    <row r="173" spans="1:12" ht="48" outlineLevel="3" x14ac:dyDescent="0.2">
      <c r="A173" s="3" t="s">
        <v>230</v>
      </c>
      <c r="B173" s="5" t="s">
        <v>231</v>
      </c>
      <c r="C173" s="49">
        <f>руб.!C173/1000</f>
        <v>110</v>
      </c>
      <c r="D173" s="49">
        <f>руб.!D173/1000</f>
        <v>170</v>
      </c>
      <c r="E173" s="49">
        <f>руб.!E173/1000</f>
        <v>232.48406</v>
      </c>
      <c r="F173" s="17">
        <f t="shared" si="48"/>
        <v>60</v>
      </c>
      <c r="G173" s="11">
        <f t="shared" si="45"/>
        <v>154.54545454545453</v>
      </c>
      <c r="H173" s="17">
        <f t="shared" si="44"/>
        <v>122.48406</v>
      </c>
      <c r="I173" s="11">
        <f t="shared" si="46"/>
        <v>211.34914545454544</v>
      </c>
      <c r="J173" s="17">
        <f t="shared" si="47"/>
        <v>62.484059999999999</v>
      </c>
      <c r="K173" s="11">
        <f t="shared" si="43"/>
        <v>136.75532941176471</v>
      </c>
      <c r="L173" s="29" t="s">
        <v>422</v>
      </c>
    </row>
    <row r="174" spans="1:12" s="2" customFormat="1" ht="108" outlineLevel="2" x14ac:dyDescent="0.2">
      <c r="A174" s="36" t="s">
        <v>232</v>
      </c>
      <c r="B174" s="32" t="s">
        <v>233</v>
      </c>
      <c r="C174" s="51">
        <f>C175+C176</f>
        <v>1500</v>
      </c>
      <c r="D174" s="51">
        <f t="shared" ref="D174:E174" si="50">D175+D176</f>
        <v>2485</v>
      </c>
      <c r="E174" s="51">
        <f t="shared" si="50"/>
        <v>3587.1702400000004</v>
      </c>
      <c r="F174" s="16">
        <f t="shared" si="48"/>
        <v>985</v>
      </c>
      <c r="G174" s="9">
        <f t="shared" si="45"/>
        <v>165.66666666666669</v>
      </c>
      <c r="H174" s="16">
        <f t="shared" si="44"/>
        <v>2087.1702400000004</v>
      </c>
      <c r="I174" s="9">
        <f t="shared" si="46"/>
        <v>239.14468266666668</v>
      </c>
      <c r="J174" s="16">
        <f t="shared" si="47"/>
        <v>1102.1702400000004</v>
      </c>
      <c r="K174" s="9">
        <f t="shared" si="43"/>
        <v>144.35292716297786</v>
      </c>
      <c r="L174" s="29"/>
    </row>
    <row r="175" spans="1:12" ht="72" outlineLevel="3" x14ac:dyDescent="0.2">
      <c r="A175" s="3" t="s">
        <v>234</v>
      </c>
      <c r="B175" s="5" t="s">
        <v>235</v>
      </c>
      <c r="C175" s="49">
        <f>руб.!C175/1000</f>
        <v>1500</v>
      </c>
      <c r="D175" s="49">
        <f>руб.!D175/1000</f>
        <v>1505</v>
      </c>
      <c r="E175" s="49">
        <f>руб.!E175/1000</f>
        <v>2050.4691600000001</v>
      </c>
      <c r="F175" s="17">
        <f t="shared" si="48"/>
        <v>5</v>
      </c>
      <c r="G175" s="11">
        <f t="shared" si="45"/>
        <v>100.33333333333334</v>
      </c>
      <c r="H175" s="17">
        <f t="shared" si="44"/>
        <v>550.4691600000001</v>
      </c>
      <c r="I175" s="11">
        <f t="shared" si="46"/>
        <v>136.69794400000001</v>
      </c>
      <c r="J175" s="17">
        <f t="shared" si="47"/>
        <v>545.4691600000001</v>
      </c>
      <c r="K175" s="11">
        <f t="shared" si="43"/>
        <v>136.24379800664451</v>
      </c>
      <c r="L175" s="29" t="s">
        <v>422</v>
      </c>
    </row>
    <row r="176" spans="1:12" ht="72" outlineLevel="3" x14ac:dyDescent="0.2">
      <c r="A176" s="3" t="s">
        <v>236</v>
      </c>
      <c r="B176" s="5" t="s">
        <v>237</v>
      </c>
      <c r="C176" s="49">
        <f>руб.!C176/1000</f>
        <v>0</v>
      </c>
      <c r="D176" s="49">
        <f>руб.!D176/1000</f>
        <v>980</v>
      </c>
      <c r="E176" s="49">
        <f>руб.!E176/1000</f>
        <v>1536.70108</v>
      </c>
      <c r="F176" s="17">
        <f t="shared" si="48"/>
        <v>980</v>
      </c>
      <c r="G176" s="11" t="str">
        <f t="shared" si="45"/>
        <v>-</v>
      </c>
      <c r="H176" s="17">
        <f t="shared" si="44"/>
        <v>1536.70108</v>
      </c>
      <c r="I176" s="11" t="str">
        <f t="shared" si="46"/>
        <v>-</v>
      </c>
      <c r="J176" s="17">
        <f t="shared" si="47"/>
        <v>556.70108000000005</v>
      </c>
      <c r="K176" s="11">
        <f t="shared" si="43"/>
        <v>156.80623265306124</v>
      </c>
      <c r="L176" s="29" t="s">
        <v>422</v>
      </c>
    </row>
    <row r="177" spans="1:12" s="2" customFormat="1" ht="24" outlineLevel="2" x14ac:dyDescent="0.2">
      <c r="A177" s="36" t="s">
        <v>293</v>
      </c>
      <c r="B177" s="4" t="s">
        <v>294</v>
      </c>
      <c r="C177" s="51">
        <f>SUM(C178:C180)</f>
        <v>3000</v>
      </c>
      <c r="D177" s="51">
        <f t="shared" ref="D177:E177" si="51">SUM(D178:D180)</f>
        <v>40135.058710000005</v>
      </c>
      <c r="E177" s="51">
        <f t="shared" si="51"/>
        <v>73839.446280000004</v>
      </c>
      <c r="F177" s="16">
        <f t="shared" si="48"/>
        <v>37135.058710000005</v>
      </c>
      <c r="G177" s="9">
        <f t="shared" si="45"/>
        <v>1337.8352903333334</v>
      </c>
      <c r="H177" s="16">
        <f t="shared" si="44"/>
        <v>70839.446280000004</v>
      </c>
      <c r="I177" s="9">
        <f t="shared" si="46"/>
        <v>2461.3148760000004</v>
      </c>
      <c r="J177" s="16">
        <f t="shared" si="47"/>
        <v>33704.387569999999</v>
      </c>
      <c r="K177" s="9">
        <f t="shared" si="43"/>
        <v>183.97742186833341</v>
      </c>
      <c r="L177" s="29"/>
    </row>
    <row r="178" spans="1:12" ht="60" outlineLevel="3" x14ac:dyDescent="0.2">
      <c r="A178" s="3" t="s">
        <v>295</v>
      </c>
      <c r="B178" s="5" t="s">
        <v>296</v>
      </c>
      <c r="C178" s="49">
        <f>руб.!C178/1000</f>
        <v>3000</v>
      </c>
      <c r="D178" s="49">
        <f>руб.!D178/1000</f>
        <v>40065.975740000002</v>
      </c>
      <c r="E178" s="49">
        <f>руб.!E178/1000</f>
        <v>73775.259590000001</v>
      </c>
      <c r="F178" s="17">
        <f t="shared" si="48"/>
        <v>37065.975740000002</v>
      </c>
      <c r="G178" s="11">
        <f t="shared" si="45"/>
        <v>1335.5325246666669</v>
      </c>
      <c r="H178" s="17">
        <f t="shared" si="44"/>
        <v>70775.259590000001</v>
      </c>
      <c r="I178" s="11">
        <f t="shared" si="46"/>
        <v>2459.1753196666664</v>
      </c>
      <c r="J178" s="17">
        <f t="shared" si="47"/>
        <v>33709.28385</v>
      </c>
      <c r="K178" s="11">
        <f t="shared" si="43"/>
        <v>184.13443882847017</v>
      </c>
      <c r="L178" s="29" t="s">
        <v>422</v>
      </c>
    </row>
    <row r="179" spans="1:12" ht="120" outlineLevel="3" x14ac:dyDescent="0.2">
      <c r="A179" s="3" t="s">
        <v>297</v>
      </c>
      <c r="B179" s="28" t="s">
        <v>298</v>
      </c>
      <c r="C179" s="49">
        <f>руб.!C179/1000</f>
        <v>0</v>
      </c>
      <c r="D179" s="49">
        <f>руб.!D179/1000</f>
        <v>68.532970000000006</v>
      </c>
      <c r="E179" s="49">
        <f>руб.!E179/1000</f>
        <v>62.336690000000004</v>
      </c>
      <c r="F179" s="17">
        <f t="shared" si="48"/>
        <v>68.532970000000006</v>
      </c>
      <c r="G179" s="11" t="str">
        <f t="shared" si="45"/>
        <v>-</v>
      </c>
      <c r="H179" s="17">
        <f t="shared" si="44"/>
        <v>62.336690000000004</v>
      </c>
      <c r="I179" s="11" t="str">
        <f t="shared" si="46"/>
        <v>-</v>
      </c>
      <c r="J179" s="17">
        <f t="shared" si="47"/>
        <v>-6.1962800000000016</v>
      </c>
      <c r="K179" s="11">
        <f t="shared" si="43"/>
        <v>90.958687475531846</v>
      </c>
      <c r="L179" s="29" t="s">
        <v>422</v>
      </c>
    </row>
    <row r="180" spans="1:12" ht="60" outlineLevel="3" x14ac:dyDescent="0.2">
      <c r="A180" s="3" t="s">
        <v>299</v>
      </c>
      <c r="B180" s="5" t="s">
        <v>300</v>
      </c>
      <c r="C180" s="49">
        <f>руб.!C180/1000</f>
        <v>0</v>
      </c>
      <c r="D180" s="49">
        <f>руб.!D180/1000</f>
        <v>0.55000000000000004</v>
      </c>
      <c r="E180" s="49">
        <f>руб.!E180/1000</f>
        <v>1.85</v>
      </c>
      <c r="F180" s="17">
        <f t="shared" si="48"/>
        <v>0.55000000000000004</v>
      </c>
      <c r="G180" s="11" t="str">
        <f t="shared" si="45"/>
        <v>-</v>
      </c>
      <c r="H180" s="17">
        <f t="shared" si="44"/>
        <v>1.85</v>
      </c>
      <c r="I180" s="11" t="str">
        <f t="shared" si="46"/>
        <v>-</v>
      </c>
      <c r="J180" s="17">
        <f t="shared" si="47"/>
        <v>1.3</v>
      </c>
      <c r="K180" s="11">
        <f t="shared" si="43"/>
        <v>336.36363636363632</v>
      </c>
      <c r="L180" s="29" t="s">
        <v>422</v>
      </c>
    </row>
    <row r="181" spans="1:12" s="2" customFormat="1" ht="14.25" hidden="1" outlineLevel="2" collapsed="1" x14ac:dyDescent="0.2">
      <c r="A181" s="36" t="s">
        <v>238</v>
      </c>
      <c r="B181" s="4" t="s">
        <v>239</v>
      </c>
      <c r="C181" s="51">
        <f>C182</f>
        <v>0</v>
      </c>
      <c r="D181" s="51">
        <f t="shared" ref="D181:E181" si="52">D182</f>
        <v>0</v>
      </c>
      <c r="E181" s="51">
        <f t="shared" si="52"/>
        <v>0</v>
      </c>
      <c r="F181" s="16">
        <f t="shared" si="48"/>
        <v>0</v>
      </c>
      <c r="G181" s="9" t="str">
        <f t="shared" si="45"/>
        <v>-</v>
      </c>
      <c r="H181" s="16">
        <f t="shared" si="44"/>
        <v>0</v>
      </c>
      <c r="I181" s="9" t="str">
        <f t="shared" si="46"/>
        <v>-</v>
      </c>
      <c r="J181" s="16">
        <f t="shared" si="47"/>
        <v>0</v>
      </c>
      <c r="K181" s="9" t="str">
        <f t="shared" si="43"/>
        <v>-</v>
      </c>
      <c r="L181" s="29"/>
    </row>
    <row r="182" spans="1:12" ht="96" hidden="1" outlineLevel="3" x14ac:dyDescent="0.2">
      <c r="A182" s="3" t="s">
        <v>240</v>
      </c>
      <c r="B182" s="28" t="s">
        <v>241</v>
      </c>
      <c r="C182" s="49">
        <v>0</v>
      </c>
      <c r="D182" s="49">
        <v>0</v>
      </c>
      <c r="E182" s="49">
        <v>0</v>
      </c>
      <c r="F182" s="17">
        <f t="shared" si="48"/>
        <v>0</v>
      </c>
      <c r="G182" s="11" t="str">
        <f t="shared" si="45"/>
        <v>-</v>
      </c>
      <c r="H182" s="17">
        <f t="shared" si="44"/>
        <v>0</v>
      </c>
      <c r="I182" s="11" t="str">
        <f t="shared" si="46"/>
        <v>-</v>
      </c>
      <c r="J182" s="17">
        <f t="shared" si="47"/>
        <v>0</v>
      </c>
      <c r="K182" s="11" t="str">
        <f t="shared" si="43"/>
        <v>-</v>
      </c>
      <c r="L182" s="29" t="s">
        <v>422</v>
      </c>
    </row>
    <row r="183" spans="1:12" s="2" customFormat="1" ht="14.25" outlineLevel="1" x14ac:dyDescent="0.2">
      <c r="A183" s="36" t="s">
        <v>129</v>
      </c>
      <c r="B183" s="4" t="s">
        <v>130</v>
      </c>
      <c r="C183" s="51">
        <f>C184</f>
        <v>0</v>
      </c>
      <c r="D183" s="51">
        <f>D184+D186</f>
        <v>21.68572</v>
      </c>
      <c r="E183" s="51">
        <f>E184+E186</f>
        <v>-174.71725000000001</v>
      </c>
      <c r="F183" s="16">
        <f t="shared" si="48"/>
        <v>21.68572</v>
      </c>
      <c r="G183" s="9" t="str">
        <f t="shared" si="45"/>
        <v>-</v>
      </c>
      <c r="H183" s="16">
        <f t="shared" si="44"/>
        <v>-174.71725000000001</v>
      </c>
      <c r="I183" s="9" t="str">
        <f t="shared" si="46"/>
        <v>-</v>
      </c>
      <c r="J183" s="16">
        <f t="shared" si="47"/>
        <v>-196.40297000000001</v>
      </c>
      <c r="K183" s="9">
        <f t="shared" si="43"/>
        <v>-805.67880614524211</v>
      </c>
      <c r="L183" s="29"/>
    </row>
    <row r="184" spans="1:12" s="2" customFormat="1" ht="14.25" outlineLevel="2" x14ac:dyDescent="0.2">
      <c r="A184" s="36" t="s">
        <v>131</v>
      </c>
      <c r="B184" s="4" t="s">
        <v>132</v>
      </c>
      <c r="C184" s="51">
        <f>C185</f>
        <v>0</v>
      </c>
      <c r="D184" s="51">
        <f t="shared" ref="D184:E184" si="53">D185</f>
        <v>0</v>
      </c>
      <c r="E184" s="51">
        <f t="shared" si="53"/>
        <v>-196.40297000000001</v>
      </c>
      <c r="F184" s="16">
        <f t="shared" si="48"/>
        <v>0</v>
      </c>
      <c r="G184" s="9" t="str">
        <f t="shared" si="45"/>
        <v>-</v>
      </c>
      <c r="H184" s="16">
        <f t="shared" si="44"/>
        <v>-196.40297000000001</v>
      </c>
      <c r="I184" s="9" t="str">
        <f t="shared" si="46"/>
        <v>-</v>
      </c>
      <c r="J184" s="16">
        <f t="shared" si="47"/>
        <v>-196.40297000000001</v>
      </c>
      <c r="K184" s="9" t="str">
        <f t="shared" si="43"/>
        <v>-</v>
      </c>
      <c r="L184" s="29"/>
    </row>
    <row r="185" spans="1:12" ht="25.5" outlineLevel="3" x14ac:dyDescent="0.2">
      <c r="A185" s="3" t="s">
        <v>133</v>
      </c>
      <c r="B185" s="5" t="s">
        <v>134</v>
      </c>
      <c r="C185" s="49">
        <f>руб.!C185/1000</f>
        <v>0</v>
      </c>
      <c r="D185" s="49">
        <f>руб.!D185/1000</f>
        <v>0</v>
      </c>
      <c r="E185" s="49">
        <f>руб.!E185/1000</f>
        <v>-196.40297000000001</v>
      </c>
      <c r="F185" s="17">
        <f t="shared" si="48"/>
        <v>0</v>
      </c>
      <c r="G185" s="11" t="str">
        <f t="shared" si="45"/>
        <v>-</v>
      </c>
      <c r="H185" s="17">
        <f t="shared" si="44"/>
        <v>-196.40297000000001</v>
      </c>
      <c r="I185" s="11" t="str">
        <f t="shared" si="46"/>
        <v>-</v>
      </c>
      <c r="J185" s="17">
        <f t="shared" si="47"/>
        <v>-196.40297000000001</v>
      </c>
      <c r="K185" s="11" t="str">
        <f t="shared" si="43"/>
        <v>-</v>
      </c>
      <c r="L185" s="29" t="s">
        <v>422</v>
      </c>
    </row>
    <row r="186" spans="1:12" ht="15" outlineLevel="3" x14ac:dyDescent="0.2">
      <c r="A186" s="36" t="s">
        <v>443</v>
      </c>
      <c r="B186" s="4" t="s">
        <v>444</v>
      </c>
      <c r="C186" s="51">
        <v>0</v>
      </c>
      <c r="D186" s="51">
        <f>D187</f>
        <v>21.68572</v>
      </c>
      <c r="E186" s="51">
        <f>E187</f>
        <v>21.68572</v>
      </c>
      <c r="F186" s="17">
        <f t="shared" si="48"/>
        <v>21.68572</v>
      </c>
      <c r="G186" s="11" t="str">
        <f t="shared" si="45"/>
        <v>-</v>
      </c>
      <c r="H186" s="17">
        <f t="shared" si="44"/>
        <v>21.68572</v>
      </c>
      <c r="I186" s="11" t="str">
        <f t="shared" si="46"/>
        <v>-</v>
      </c>
      <c r="J186" s="17">
        <f t="shared" si="47"/>
        <v>0</v>
      </c>
      <c r="K186" s="11"/>
      <c r="L186" s="29"/>
    </row>
    <row r="187" spans="1:12" ht="25.5" outlineLevel="3" x14ac:dyDescent="0.2">
      <c r="A187" s="3" t="s">
        <v>445</v>
      </c>
      <c r="B187" s="5" t="s">
        <v>446</v>
      </c>
      <c r="C187" s="49">
        <f>руб.!C187/1000</f>
        <v>0</v>
      </c>
      <c r="D187" s="49">
        <f>руб.!D187/1000</f>
        <v>21.68572</v>
      </c>
      <c r="E187" s="49">
        <f>руб.!E187/1000</f>
        <v>21.68572</v>
      </c>
      <c r="F187" s="17">
        <f t="shared" si="48"/>
        <v>21.68572</v>
      </c>
      <c r="G187" s="11" t="str">
        <f t="shared" si="45"/>
        <v>-</v>
      </c>
      <c r="H187" s="17">
        <f t="shared" si="44"/>
        <v>21.68572</v>
      </c>
      <c r="I187" s="11" t="str">
        <f t="shared" si="46"/>
        <v>-</v>
      </c>
      <c r="J187" s="17">
        <f t="shared" si="47"/>
        <v>0</v>
      </c>
      <c r="K187" s="11"/>
      <c r="L187" s="29" t="s">
        <v>422</v>
      </c>
    </row>
    <row r="188" spans="1:12" s="48" customFormat="1" ht="25.5" customHeight="1" x14ac:dyDescent="0.2">
      <c r="A188" s="73" t="s">
        <v>135</v>
      </c>
      <c r="B188" s="45" t="s">
        <v>136</v>
      </c>
      <c r="C188" s="74">
        <f>C189+C221+C225</f>
        <v>1695700.6434400002</v>
      </c>
      <c r="D188" s="74">
        <f>D189+D221+D225</f>
        <v>2471734.1528500007</v>
      </c>
      <c r="E188" s="74">
        <f>E189+E221+E225</f>
        <v>2426227.8711399999</v>
      </c>
      <c r="F188" s="75">
        <f t="shared" si="48"/>
        <v>776033.50941000041</v>
      </c>
      <c r="G188" s="46">
        <f t="shared" si="45"/>
        <v>145.76477059274401</v>
      </c>
      <c r="H188" s="75">
        <f t="shared" si="44"/>
        <v>730527.2276999997</v>
      </c>
      <c r="I188" s="46">
        <f t="shared" si="46"/>
        <v>143.08114350997758</v>
      </c>
      <c r="J188" s="75">
        <f t="shared" si="47"/>
        <v>-45506.281710000709</v>
      </c>
      <c r="K188" s="46">
        <f t="shared" si="43"/>
        <v>98.158933004282417</v>
      </c>
      <c r="L188" s="76"/>
    </row>
    <row r="189" spans="1:12" s="72" customFormat="1" ht="36" outlineLevel="1" x14ac:dyDescent="0.2">
      <c r="A189" s="65" t="s">
        <v>137</v>
      </c>
      <c r="B189" s="66" t="s">
        <v>138</v>
      </c>
      <c r="C189" s="67">
        <f>C190+C193+C205+C213</f>
        <v>1695700.6434400002</v>
      </c>
      <c r="D189" s="67">
        <f t="shared" ref="D189:E189" si="54">D190+D193+D205+D213</f>
        <v>2476527.7020000005</v>
      </c>
      <c r="E189" s="67">
        <f t="shared" si="54"/>
        <v>2431021.4202899998</v>
      </c>
      <c r="F189" s="68">
        <f t="shared" si="48"/>
        <v>780827.05856000027</v>
      </c>
      <c r="G189" s="69">
        <f t="shared" si="45"/>
        <v>146.04745900054434</v>
      </c>
      <c r="H189" s="68">
        <f t="shared" si="44"/>
        <v>735320.77684999956</v>
      </c>
      <c r="I189" s="69">
        <f t="shared" si="46"/>
        <v>143.36383191777787</v>
      </c>
      <c r="J189" s="68">
        <f t="shared" si="47"/>
        <v>-45506.281710000709</v>
      </c>
      <c r="K189" s="69">
        <f t="shared" si="43"/>
        <v>98.162496560274676</v>
      </c>
      <c r="L189" s="77"/>
    </row>
    <row r="190" spans="1:12" s="2" customFormat="1" ht="24" outlineLevel="2" x14ac:dyDescent="0.2">
      <c r="A190" s="36" t="s">
        <v>183</v>
      </c>
      <c r="B190" s="4" t="s">
        <v>139</v>
      </c>
      <c r="C190" s="51">
        <f>C191+C192</f>
        <v>0</v>
      </c>
      <c r="D190" s="51">
        <f t="shared" ref="D190:E190" si="55">D191+D192</f>
        <v>138711.06099999999</v>
      </c>
      <c r="E190" s="51">
        <f t="shared" si="55"/>
        <v>138711.06099999999</v>
      </c>
      <c r="F190" s="16">
        <f t="shared" si="48"/>
        <v>138711.06099999999</v>
      </c>
      <c r="G190" s="9" t="str">
        <f t="shared" si="45"/>
        <v>-</v>
      </c>
      <c r="H190" s="16">
        <f t="shared" si="44"/>
        <v>138711.06099999999</v>
      </c>
      <c r="I190" s="9" t="str">
        <f t="shared" si="46"/>
        <v>-</v>
      </c>
      <c r="J190" s="16">
        <f t="shared" si="47"/>
        <v>0</v>
      </c>
      <c r="K190" s="9">
        <f t="shared" si="43"/>
        <v>100</v>
      </c>
      <c r="L190" s="31"/>
    </row>
    <row r="191" spans="1:12" s="2" customFormat="1" ht="24.2" customHeight="1" outlineLevel="3" x14ac:dyDescent="0.2">
      <c r="A191" s="3" t="s">
        <v>184</v>
      </c>
      <c r="B191" s="5" t="s">
        <v>140</v>
      </c>
      <c r="C191" s="49">
        <f>руб.!C191/1000</f>
        <v>0</v>
      </c>
      <c r="D191" s="49">
        <f>руб.!D191/1000</f>
        <v>137711.06099999999</v>
      </c>
      <c r="E191" s="49">
        <f>руб.!E191/1000</f>
        <v>137711.06099999999</v>
      </c>
      <c r="F191" s="17">
        <f t="shared" si="48"/>
        <v>137711.06099999999</v>
      </c>
      <c r="G191" s="11" t="str">
        <f t="shared" si="45"/>
        <v>-</v>
      </c>
      <c r="H191" s="17">
        <f t="shared" si="44"/>
        <v>137711.06099999999</v>
      </c>
      <c r="I191" s="11" t="str">
        <f t="shared" si="46"/>
        <v>-</v>
      </c>
      <c r="J191" s="17">
        <f t="shared" si="47"/>
        <v>0</v>
      </c>
      <c r="K191" s="11">
        <f t="shared" si="43"/>
        <v>100</v>
      </c>
      <c r="L191" s="53" t="s">
        <v>348</v>
      </c>
    </row>
    <row r="192" spans="1:12" ht="15" outlineLevel="3" x14ac:dyDescent="0.2">
      <c r="A192" s="3" t="s">
        <v>212</v>
      </c>
      <c r="B192" s="5" t="s">
        <v>213</v>
      </c>
      <c r="C192" s="49">
        <f>руб.!C192/1000</f>
        <v>0</v>
      </c>
      <c r="D192" s="49">
        <f>руб.!D192/1000</f>
        <v>1000</v>
      </c>
      <c r="E192" s="49">
        <f>руб.!E192/1000</f>
        <v>1000</v>
      </c>
      <c r="F192" s="17">
        <f t="shared" si="48"/>
        <v>1000</v>
      </c>
      <c r="G192" s="11" t="str">
        <f t="shared" si="45"/>
        <v>-</v>
      </c>
      <c r="H192" s="17">
        <f t="shared" si="44"/>
        <v>1000</v>
      </c>
      <c r="I192" s="11" t="str">
        <f t="shared" si="46"/>
        <v>-</v>
      </c>
      <c r="J192" s="17">
        <f t="shared" si="47"/>
        <v>0</v>
      </c>
      <c r="K192" s="11">
        <f t="shared" si="43"/>
        <v>100</v>
      </c>
      <c r="L192" s="55"/>
    </row>
    <row r="193" spans="1:12" s="2" customFormat="1" ht="24" outlineLevel="2" x14ac:dyDescent="0.2">
      <c r="A193" s="36" t="s">
        <v>185</v>
      </c>
      <c r="B193" s="4" t="s">
        <v>141</v>
      </c>
      <c r="C193" s="51">
        <f>SUM(C194:C204)</f>
        <v>777608.77250000008</v>
      </c>
      <c r="D193" s="51">
        <f t="shared" ref="D193:E193" si="56">SUM(D194:D204)</f>
        <v>1116015.89537</v>
      </c>
      <c r="E193" s="51">
        <f t="shared" si="56"/>
        <v>1099509.66927</v>
      </c>
      <c r="F193" s="16">
        <f t="shared" si="48"/>
        <v>338407.12286999996</v>
      </c>
      <c r="G193" s="9">
        <f t="shared" si="45"/>
        <v>143.51894356618772</v>
      </c>
      <c r="H193" s="16">
        <f t="shared" si="44"/>
        <v>321900.89676999988</v>
      </c>
      <c r="I193" s="9">
        <f t="shared" si="46"/>
        <v>141.39625325150249</v>
      </c>
      <c r="J193" s="16">
        <f t="shared" si="47"/>
        <v>-16506.226100000087</v>
      </c>
      <c r="K193" s="9">
        <f t="shared" si="43"/>
        <v>98.520968548165015</v>
      </c>
      <c r="L193" s="31"/>
    </row>
    <row r="194" spans="1:12" ht="36.4" customHeight="1" outlineLevel="3" x14ac:dyDescent="0.2">
      <c r="A194" s="3" t="s">
        <v>243</v>
      </c>
      <c r="B194" s="5" t="s">
        <v>242</v>
      </c>
      <c r="C194" s="49">
        <f>руб.!C194/1000</f>
        <v>221152.1</v>
      </c>
      <c r="D194" s="49">
        <f>руб.!D194/1000</f>
        <v>117207.39758</v>
      </c>
      <c r="E194" s="49">
        <f>руб.!E194/1000</f>
        <v>101328.88936</v>
      </c>
      <c r="F194" s="17">
        <f t="shared" si="48"/>
        <v>-103944.70242</v>
      </c>
      <c r="G194" s="11">
        <f t="shared" si="45"/>
        <v>52.998546059476716</v>
      </c>
      <c r="H194" s="17">
        <f t="shared" si="44"/>
        <v>-119823.21064</v>
      </c>
      <c r="I194" s="11">
        <f t="shared" si="46"/>
        <v>45.818642174322562</v>
      </c>
      <c r="J194" s="17">
        <f t="shared" si="47"/>
        <v>-15878.508220000003</v>
      </c>
      <c r="K194" s="11">
        <f t="shared" si="43"/>
        <v>86.452639894881969</v>
      </c>
      <c r="L194" s="53" t="s">
        <v>348</v>
      </c>
    </row>
    <row r="195" spans="1:12" ht="96" outlineLevel="3" x14ac:dyDescent="0.2">
      <c r="A195" s="3" t="s">
        <v>409</v>
      </c>
      <c r="B195" s="28" t="s">
        <v>214</v>
      </c>
      <c r="C195" s="49">
        <f>руб.!C195/1000</f>
        <v>0</v>
      </c>
      <c r="D195" s="49">
        <f>руб.!D195/1000</f>
        <v>587127.34467999998</v>
      </c>
      <c r="E195" s="49">
        <f>руб.!E195/1000</f>
        <v>587127.34467999998</v>
      </c>
      <c r="F195" s="17">
        <f t="shared" si="48"/>
        <v>587127.34467999998</v>
      </c>
      <c r="G195" s="11" t="str">
        <f t="shared" si="45"/>
        <v>-</v>
      </c>
      <c r="H195" s="17">
        <f t="shared" si="44"/>
        <v>587127.34467999998</v>
      </c>
      <c r="I195" s="11" t="str">
        <f t="shared" si="46"/>
        <v>-</v>
      </c>
      <c r="J195" s="17">
        <f t="shared" si="47"/>
        <v>0</v>
      </c>
      <c r="K195" s="11">
        <f t="shared" si="43"/>
        <v>100</v>
      </c>
      <c r="L195" s="54"/>
    </row>
    <row r="196" spans="1:12" ht="72" outlineLevel="3" x14ac:dyDescent="0.2">
      <c r="A196" s="3" t="s">
        <v>186</v>
      </c>
      <c r="B196" s="28" t="s">
        <v>160</v>
      </c>
      <c r="C196" s="49">
        <f>руб.!C196/1000</f>
        <v>2668.5239999999999</v>
      </c>
      <c r="D196" s="49">
        <f>руб.!D196/1000</f>
        <v>24286.210500000001</v>
      </c>
      <c r="E196" s="49">
        <f>руб.!E196/1000</f>
        <v>24286.210500000001</v>
      </c>
      <c r="F196" s="17">
        <f t="shared" si="48"/>
        <v>21617.6865</v>
      </c>
      <c r="G196" s="11">
        <f t="shared" si="45"/>
        <v>910.09900978968153</v>
      </c>
      <c r="H196" s="17">
        <f t="shared" si="44"/>
        <v>21617.6865</v>
      </c>
      <c r="I196" s="11">
        <f t="shared" si="46"/>
        <v>910.09900978968153</v>
      </c>
      <c r="J196" s="17">
        <f t="shared" si="47"/>
        <v>0</v>
      </c>
      <c r="K196" s="11">
        <f t="shared" si="43"/>
        <v>100</v>
      </c>
      <c r="L196" s="54"/>
    </row>
    <row r="197" spans="1:12" s="2" customFormat="1" ht="60" outlineLevel="3" x14ac:dyDescent="0.2">
      <c r="A197" s="3" t="s">
        <v>187</v>
      </c>
      <c r="B197" s="5" t="s">
        <v>410</v>
      </c>
      <c r="C197" s="49">
        <f>руб.!C197/1000</f>
        <v>647.5</v>
      </c>
      <c r="D197" s="49">
        <f>руб.!D197/1000</f>
        <v>647.53109999999992</v>
      </c>
      <c r="E197" s="49">
        <f>руб.!E197/1000</f>
        <v>647.53109999999992</v>
      </c>
      <c r="F197" s="17">
        <f t="shared" si="48"/>
        <v>3.1099999999923966E-2</v>
      </c>
      <c r="G197" s="11">
        <f t="shared" si="45"/>
        <v>100.00480308880309</v>
      </c>
      <c r="H197" s="17">
        <f t="shared" si="44"/>
        <v>3.1099999999923966E-2</v>
      </c>
      <c r="I197" s="11">
        <f t="shared" si="46"/>
        <v>100.00480308880309</v>
      </c>
      <c r="J197" s="17">
        <f t="shared" si="47"/>
        <v>0</v>
      </c>
      <c r="K197" s="11">
        <f t="shared" si="43"/>
        <v>100</v>
      </c>
      <c r="L197" s="54"/>
    </row>
    <row r="198" spans="1:12" s="2" customFormat="1" ht="36" outlineLevel="3" x14ac:dyDescent="0.2">
      <c r="A198" s="3" t="s">
        <v>411</v>
      </c>
      <c r="B198" s="5" t="s">
        <v>412</v>
      </c>
      <c r="C198" s="49">
        <f>руб.!C198/1000</f>
        <v>310835.76024000003</v>
      </c>
      <c r="D198" s="49">
        <f>руб.!D198/1000</f>
        <v>310835.76024000003</v>
      </c>
      <c r="E198" s="49">
        <f>руб.!E198/1000</f>
        <v>310835.76023000001</v>
      </c>
      <c r="F198" s="17">
        <f t="shared" si="48"/>
        <v>0</v>
      </c>
      <c r="G198" s="11">
        <f t="shared" si="45"/>
        <v>100</v>
      </c>
      <c r="H198" s="17">
        <f t="shared" si="44"/>
        <v>-1.0000017937272787E-5</v>
      </c>
      <c r="I198" s="11">
        <f t="shared" si="46"/>
        <v>99.999999996782861</v>
      </c>
      <c r="J198" s="17">
        <f t="shared" si="47"/>
        <v>-1.0000017937272787E-5</v>
      </c>
      <c r="K198" s="11">
        <f t="shared" si="43"/>
        <v>99.999999996782861</v>
      </c>
      <c r="L198" s="54"/>
    </row>
    <row r="199" spans="1:12" ht="36" hidden="1" outlineLevel="3" x14ac:dyDescent="0.2">
      <c r="A199" s="3" t="s">
        <v>215</v>
      </c>
      <c r="B199" s="5" t="s">
        <v>216</v>
      </c>
      <c r="C199" s="49">
        <v>0</v>
      </c>
      <c r="D199" s="49">
        <v>0</v>
      </c>
      <c r="E199" s="49">
        <v>0</v>
      </c>
      <c r="F199" s="17">
        <f t="shared" si="48"/>
        <v>0</v>
      </c>
      <c r="G199" s="11" t="str">
        <f t="shared" si="45"/>
        <v>-</v>
      </c>
      <c r="H199" s="17">
        <f t="shared" si="44"/>
        <v>0</v>
      </c>
      <c r="I199" s="11" t="str">
        <f t="shared" si="46"/>
        <v>-</v>
      </c>
      <c r="J199" s="17">
        <f t="shared" si="47"/>
        <v>0</v>
      </c>
      <c r="K199" s="11" t="str">
        <f t="shared" si="43"/>
        <v>-</v>
      </c>
      <c r="L199" s="54"/>
    </row>
    <row r="200" spans="1:12" ht="24" outlineLevel="3" x14ac:dyDescent="0.2">
      <c r="A200" s="3" t="s">
        <v>188</v>
      </c>
      <c r="B200" s="5" t="s">
        <v>161</v>
      </c>
      <c r="C200" s="49">
        <f>руб.!C200/1000</f>
        <v>1617.8</v>
      </c>
      <c r="D200" s="49">
        <f>руб.!D200/1000</f>
        <v>1617.7754199999999</v>
      </c>
      <c r="E200" s="49">
        <f>руб.!E200/1000</f>
        <v>1617.7754199999999</v>
      </c>
      <c r="F200" s="17">
        <f t="shared" si="48"/>
        <v>-2.4580000000014479E-2</v>
      </c>
      <c r="G200" s="11">
        <f t="shared" si="45"/>
        <v>99.99848065273828</v>
      </c>
      <c r="H200" s="17">
        <f t="shared" si="44"/>
        <v>-2.4580000000014479E-2</v>
      </c>
      <c r="I200" s="11">
        <f t="shared" si="46"/>
        <v>99.99848065273828</v>
      </c>
      <c r="J200" s="17">
        <f t="shared" si="47"/>
        <v>0</v>
      </c>
      <c r="K200" s="11">
        <f t="shared" si="43"/>
        <v>100</v>
      </c>
      <c r="L200" s="54"/>
    </row>
    <row r="201" spans="1:12" ht="24" outlineLevel="3" x14ac:dyDescent="0.2">
      <c r="A201" s="3" t="s">
        <v>189</v>
      </c>
      <c r="B201" s="5" t="s">
        <v>217</v>
      </c>
      <c r="C201" s="49">
        <f>руб.!C201/1000</f>
        <v>23363</v>
      </c>
      <c r="D201" s="49">
        <f>руб.!D201/1000</f>
        <v>26749.592789999999</v>
      </c>
      <c r="E201" s="49">
        <f>руб.!E201/1000</f>
        <v>26749.592789999999</v>
      </c>
      <c r="F201" s="17">
        <f t="shared" si="48"/>
        <v>3386.5927899999988</v>
      </c>
      <c r="G201" s="11">
        <f t="shared" si="45"/>
        <v>114.49553905748404</v>
      </c>
      <c r="H201" s="17">
        <f t="shared" si="44"/>
        <v>3386.5927899999988</v>
      </c>
      <c r="I201" s="11">
        <f t="shared" si="46"/>
        <v>114.49553905748404</v>
      </c>
      <c r="J201" s="17">
        <f t="shared" si="47"/>
        <v>0</v>
      </c>
      <c r="K201" s="11">
        <f t="shared" si="43"/>
        <v>100</v>
      </c>
      <c r="L201" s="54"/>
    </row>
    <row r="202" spans="1:12" ht="28.5" customHeight="1" outlineLevel="3" x14ac:dyDescent="0.2">
      <c r="A202" s="3" t="s">
        <v>451</v>
      </c>
      <c r="B202" s="5" t="s">
        <v>452</v>
      </c>
      <c r="C202" s="49">
        <f>руб.!C202/1000</f>
        <v>0</v>
      </c>
      <c r="D202" s="49">
        <f>руб.!D202/1000</f>
        <v>3962.4877999999999</v>
      </c>
      <c r="E202" s="49">
        <f>руб.!E202/1000</f>
        <v>3962.4877999999999</v>
      </c>
      <c r="F202" s="17">
        <f t="shared" si="48"/>
        <v>3962.4877999999999</v>
      </c>
      <c r="G202" s="11" t="str">
        <f t="shared" si="45"/>
        <v>-</v>
      </c>
      <c r="H202" s="17">
        <f t="shared" si="44"/>
        <v>3962.4877999999999</v>
      </c>
      <c r="I202" s="11" t="str">
        <f t="shared" si="46"/>
        <v>-</v>
      </c>
      <c r="J202" s="17">
        <f t="shared" si="47"/>
        <v>0</v>
      </c>
      <c r="K202" s="11">
        <f t="shared" si="43"/>
        <v>100</v>
      </c>
      <c r="L202" s="54"/>
    </row>
    <row r="203" spans="1:12" ht="24" hidden="1" outlineLevel="3" x14ac:dyDescent="0.2">
      <c r="A203" s="3" t="s">
        <v>202</v>
      </c>
      <c r="B203" s="5" t="s">
        <v>203</v>
      </c>
      <c r="C203" s="49">
        <v>0</v>
      </c>
      <c r="D203" s="49">
        <v>0</v>
      </c>
      <c r="E203" s="49">
        <v>0</v>
      </c>
      <c r="F203" s="17">
        <f t="shared" si="48"/>
        <v>0</v>
      </c>
      <c r="G203" s="11" t="str">
        <f t="shared" si="45"/>
        <v>-</v>
      </c>
      <c r="H203" s="17">
        <f t="shared" si="44"/>
        <v>0</v>
      </c>
      <c r="I203" s="11" t="str">
        <f t="shared" si="46"/>
        <v>-</v>
      </c>
      <c r="J203" s="17">
        <f t="shared" si="47"/>
        <v>0</v>
      </c>
      <c r="K203" s="11" t="str">
        <f t="shared" si="43"/>
        <v>-</v>
      </c>
      <c r="L203" s="54"/>
    </row>
    <row r="204" spans="1:12" ht="15" outlineLevel="3" x14ac:dyDescent="0.2">
      <c r="A204" s="3" t="s">
        <v>190</v>
      </c>
      <c r="B204" s="5" t="s">
        <v>142</v>
      </c>
      <c r="C204" s="49">
        <f>руб.!C204/1000</f>
        <v>217324.08825999999</v>
      </c>
      <c r="D204" s="49">
        <f>руб.!D204/1000</f>
        <v>43581.795259999999</v>
      </c>
      <c r="E204" s="49">
        <f>руб.!E204/1000</f>
        <v>42954.077389999999</v>
      </c>
      <c r="F204" s="17">
        <f t="shared" si="48"/>
        <v>-173742.29300000001</v>
      </c>
      <c r="G204" s="11">
        <f t="shared" si="45"/>
        <v>20.053826342462347</v>
      </c>
      <c r="H204" s="17">
        <f t="shared" si="44"/>
        <v>-174370.01087</v>
      </c>
      <c r="I204" s="11">
        <f t="shared" si="46"/>
        <v>19.764986814812278</v>
      </c>
      <c r="J204" s="17">
        <f t="shared" si="47"/>
        <v>-627.7178700000004</v>
      </c>
      <c r="K204" s="11">
        <f t="shared" si="43"/>
        <v>98.559678723065076</v>
      </c>
      <c r="L204" s="55"/>
    </row>
    <row r="205" spans="1:12" s="2" customFormat="1" ht="24" outlineLevel="2" x14ac:dyDescent="0.2">
      <c r="A205" s="36" t="s">
        <v>191</v>
      </c>
      <c r="B205" s="4" t="s">
        <v>143</v>
      </c>
      <c r="C205" s="51">
        <f>SUM(C206:C212)</f>
        <v>917087.37094000005</v>
      </c>
      <c r="D205" s="51">
        <f>SUM(D206:D212)</f>
        <v>979132.0835500001</v>
      </c>
      <c r="E205" s="51">
        <f>SUM(E206:E212)</f>
        <v>970132.02793999994</v>
      </c>
      <c r="F205" s="16">
        <f t="shared" si="48"/>
        <v>62044.712610000046</v>
      </c>
      <c r="G205" s="9">
        <f t="shared" si="45"/>
        <v>106.76540911760732</v>
      </c>
      <c r="H205" s="16">
        <f t="shared" si="44"/>
        <v>53044.65699999989</v>
      </c>
      <c r="I205" s="9">
        <f t="shared" si="46"/>
        <v>105.78403527088483</v>
      </c>
      <c r="J205" s="16">
        <f t="shared" si="47"/>
        <v>-9000.0556100001559</v>
      </c>
      <c r="K205" s="9">
        <f t="shared" si="43"/>
        <v>99.080812919808636</v>
      </c>
      <c r="L205" s="31"/>
    </row>
    <row r="206" spans="1:12" s="2" customFormat="1" ht="36.4" customHeight="1" outlineLevel="3" x14ac:dyDescent="0.2">
      <c r="A206" s="3" t="s">
        <v>192</v>
      </c>
      <c r="B206" s="5" t="s">
        <v>144</v>
      </c>
      <c r="C206" s="49">
        <f>руб.!C206/1000</f>
        <v>38956.400000000001</v>
      </c>
      <c r="D206" s="49">
        <f>руб.!D206/1000</f>
        <v>34220.441780000001</v>
      </c>
      <c r="E206" s="49">
        <f>руб.!E206/1000</f>
        <v>33630.123049999995</v>
      </c>
      <c r="F206" s="17">
        <f t="shared" si="48"/>
        <v>-4735.9582200000004</v>
      </c>
      <c r="G206" s="11">
        <f t="shared" si="45"/>
        <v>87.842926399769993</v>
      </c>
      <c r="H206" s="17">
        <f t="shared" si="44"/>
        <v>-5326.2769500000068</v>
      </c>
      <c r="I206" s="11">
        <f t="shared" si="46"/>
        <v>86.327594567259794</v>
      </c>
      <c r="J206" s="17">
        <f t="shared" si="47"/>
        <v>-590.31873000000633</v>
      </c>
      <c r="K206" s="11">
        <f t="shared" si="43"/>
        <v>98.274952924935604</v>
      </c>
      <c r="L206" s="53" t="s">
        <v>348</v>
      </c>
    </row>
    <row r="207" spans="1:12" s="2" customFormat="1" ht="72" outlineLevel="3" x14ac:dyDescent="0.2">
      <c r="A207" s="3" t="s">
        <v>193</v>
      </c>
      <c r="B207" s="5" t="s">
        <v>145</v>
      </c>
      <c r="C207" s="49">
        <f>руб.!C207/1000</f>
        <v>50223.3</v>
      </c>
      <c r="D207" s="49">
        <f>руб.!D207/1000</f>
        <v>35483.839140000004</v>
      </c>
      <c r="E207" s="49">
        <f>руб.!E207/1000</f>
        <v>33678.34302</v>
      </c>
      <c r="F207" s="17">
        <f t="shared" si="48"/>
        <v>-14739.460859999999</v>
      </c>
      <c r="G207" s="11">
        <f t="shared" si="45"/>
        <v>70.652145796871181</v>
      </c>
      <c r="H207" s="17">
        <f t="shared" si="44"/>
        <v>-16544.956980000003</v>
      </c>
      <c r="I207" s="11">
        <f t="shared" si="46"/>
        <v>67.057208546630747</v>
      </c>
      <c r="J207" s="17">
        <f t="shared" si="47"/>
        <v>-1805.4961200000034</v>
      </c>
      <c r="K207" s="11">
        <f t="shared" si="43"/>
        <v>94.911779097869058</v>
      </c>
      <c r="L207" s="54"/>
    </row>
    <row r="208" spans="1:12" s="2" customFormat="1" ht="60" outlineLevel="3" x14ac:dyDescent="0.2">
      <c r="A208" s="3" t="s">
        <v>194</v>
      </c>
      <c r="B208" s="5" t="s">
        <v>146</v>
      </c>
      <c r="C208" s="49">
        <f>руб.!C208/1000</f>
        <v>56635.8</v>
      </c>
      <c r="D208" s="49">
        <f>руб.!D208/1000</f>
        <v>56635.754999999997</v>
      </c>
      <c r="E208" s="49">
        <f>руб.!E208/1000</f>
        <v>56635.754999999997</v>
      </c>
      <c r="F208" s="17">
        <f t="shared" si="48"/>
        <v>-4.5000000005529728E-2</v>
      </c>
      <c r="G208" s="11">
        <f t="shared" si="45"/>
        <v>99.999920544955657</v>
      </c>
      <c r="H208" s="17">
        <f t="shared" si="44"/>
        <v>-4.5000000005529728E-2</v>
      </c>
      <c r="I208" s="11">
        <f t="shared" si="46"/>
        <v>99.999920544955657</v>
      </c>
      <c r="J208" s="17">
        <f t="shared" si="47"/>
        <v>0</v>
      </c>
      <c r="K208" s="11">
        <f t="shared" si="43"/>
        <v>100</v>
      </c>
      <c r="L208" s="54"/>
    </row>
    <row r="209" spans="1:12" ht="48" outlineLevel="3" x14ac:dyDescent="0.2">
      <c r="A209" s="3" t="s">
        <v>195</v>
      </c>
      <c r="B209" s="5" t="s">
        <v>147</v>
      </c>
      <c r="C209" s="49">
        <f>руб.!C209/1000</f>
        <v>2</v>
      </c>
      <c r="D209" s="49">
        <f>руб.!D209/1000</f>
        <v>2.0430000000000001</v>
      </c>
      <c r="E209" s="49">
        <f>руб.!E209/1000</f>
        <v>2.0430000000000001</v>
      </c>
      <c r="F209" s="17">
        <f t="shared" si="48"/>
        <v>4.3000000000000149E-2</v>
      </c>
      <c r="G209" s="11">
        <f t="shared" si="45"/>
        <v>102.15</v>
      </c>
      <c r="H209" s="17">
        <f t="shared" si="44"/>
        <v>4.3000000000000149E-2</v>
      </c>
      <c r="I209" s="11">
        <f t="shared" si="46"/>
        <v>102.15</v>
      </c>
      <c r="J209" s="17">
        <f t="shared" si="47"/>
        <v>0</v>
      </c>
      <c r="K209" s="11">
        <f t="shared" ref="K209:K229" si="57">IFERROR(E209/D209*100,"-")</f>
        <v>100</v>
      </c>
      <c r="L209" s="54"/>
    </row>
    <row r="210" spans="1:12" ht="48" outlineLevel="3" x14ac:dyDescent="0.2">
      <c r="A210" s="3" t="s">
        <v>301</v>
      </c>
      <c r="B210" s="5" t="s">
        <v>302</v>
      </c>
      <c r="C210" s="49">
        <f>руб.!C210/1000</f>
        <v>30935.52</v>
      </c>
      <c r="D210" s="49">
        <f>руб.!D210/1000</f>
        <v>34099.379999999997</v>
      </c>
      <c r="E210" s="49">
        <f>руб.!E210/1000</f>
        <v>34099.379999999997</v>
      </c>
      <c r="F210" s="17">
        <f t="shared" si="48"/>
        <v>3163.8599999999969</v>
      </c>
      <c r="G210" s="11">
        <f t="shared" si="45"/>
        <v>110.22727272727271</v>
      </c>
      <c r="H210" s="17">
        <f t="shared" ref="H210:H229" si="58">E210-C210</f>
        <v>3163.8599999999969</v>
      </c>
      <c r="I210" s="11">
        <f t="shared" si="46"/>
        <v>110.22727272727271</v>
      </c>
      <c r="J210" s="17">
        <f t="shared" si="47"/>
        <v>0</v>
      </c>
      <c r="K210" s="11">
        <f t="shared" si="57"/>
        <v>100</v>
      </c>
      <c r="L210" s="54"/>
    </row>
    <row r="211" spans="1:12" ht="48" outlineLevel="3" x14ac:dyDescent="0.2">
      <c r="A211" s="3" t="s">
        <v>303</v>
      </c>
      <c r="B211" s="5" t="s">
        <v>304</v>
      </c>
      <c r="C211" s="49">
        <f>руб.!C211/1000</f>
        <v>45535.4</v>
      </c>
      <c r="D211" s="49">
        <f>руб.!D211/1000</f>
        <v>41159.300000000003</v>
      </c>
      <c r="E211" s="49">
        <f>руб.!E211/1000</f>
        <v>41159.300000000003</v>
      </c>
      <c r="F211" s="17">
        <f t="shared" si="48"/>
        <v>-4376.0999999999985</v>
      </c>
      <c r="G211" s="11">
        <f t="shared" si="45"/>
        <v>90.389674846383258</v>
      </c>
      <c r="H211" s="17">
        <f t="shared" si="58"/>
        <v>-4376.0999999999985</v>
      </c>
      <c r="I211" s="11">
        <f t="shared" si="46"/>
        <v>90.389674846383258</v>
      </c>
      <c r="J211" s="17">
        <f t="shared" si="47"/>
        <v>0</v>
      </c>
      <c r="K211" s="11">
        <f t="shared" si="57"/>
        <v>100</v>
      </c>
      <c r="L211" s="54"/>
    </row>
    <row r="212" spans="1:12" s="2" customFormat="1" ht="15" outlineLevel="3" x14ac:dyDescent="0.2">
      <c r="A212" s="3" t="s">
        <v>196</v>
      </c>
      <c r="B212" s="5" t="s">
        <v>148</v>
      </c>
      <c r="C212" s="49">
        <f>руб.!C212/1000</f>
        <v>694798.95094000001</v>
      </c>
      <c r="D212" s="49">
        <f>руб.!D212/1000</f>
        <v>777531.32463000005</v>
      </c>
      <c r="E212" s="49">
        <f>руб.!E212/1000</f>
        <v>770927.08386999997</v>
      </c>
      <c r="F212" s="17">
        <f t="shared" si="48"/>
        <v>82732.373690000037</v>
      </c>
      <c r="G212" s="11">
        <f t="shared" si="45"/>
        <v>111.90738321899747</v>
      </c>
      <c r="H212" s="17">
        <f t="shared" si="58"/>
        <v>76128.132929999963</v>
      </c>
      <c r="I212" s="11">
        <f t="shared" si="46"/>
        <v>110.95685778267304</v>
      </c>
      <c r="J212" s="17">
        <f t="shared" si="47"/>
        <v>-6604.2407600000734</v>
      </c>
      <c r="K212" s="11">
        <f t="shared" si="57"/>
        <v>99.150614187390744</v>
      </c>
      <c r="L212" s="55"/>
    </row>
    <row r="213" spans="1:12" s="2" customFormat="1" ht="14.25" outlineLevel="2" x14ac:dyDescent="0.2">
      <c r="A213" s="36" t="s">
        <v>197</v>
      </c>
      <c r="B213" s="4" t="s">
        <v>162</v>
      </c>
      <c r="C213" s="51">
        <f>C216+C218+C219+C220</f>
        <v>1004.5</v>
      </c>
      <c r="D213" s="51">
        <f>SUM(D214:D220)</f>
        <v>242668.66208000001</v>
      </c>
      <c r="E213" s="51">
        <f>SUM(E214:E220)</f>
        <v>222668.66208000001</v>
      </c>
      <c r="F213" s="16">
        <f t="shared" si="48"/>
        <v>241664.16208000001</v>
      </c>
      <c r="G213" s="9">
        <f t="shared" si="45"/>
        <v>24158.154512692883</v>
      </c>
      <c r="H213" s="16">
        <f t="shared" si="58"/>
        <v>221664.16208000001</v>
      </c>
      <c r="I213" s="9">
        <f t="shared" si="46"/>
        <v>22167.114194126432</v>
      </c>
      <c r="J213" s="16">
        <f t="shared" si="47"/>
        <v>-20000</v>
      </c>
      <c r="K213" s="9">
        <f t="shared" si="57"/>
        <v>91.758309528485128</v>
      </c>
      <c r="L213" s="31"/>
    </row>
    <row r="214" spans="1:12" ht="36.4" hidden="1" customHeight="1" outlineLevel="3" x14ac:dyDescent="0.2">
      <c r="A214" s="3" t="s">
        <v>305</v>
      </c>
      <c r="B214" s="5" t="s">
        <v>306</v>
      </c>
      <c r="C214" s="49">
        <v>0</v>
      </c>
      <c r="D214" s="49">
        <v>0</v>
      </c>
      <c r="E214" s="49">
        <v>0</v>
      </c>
      <c r="F214" s="17">
        <f t="shared" si="48"/>
        <v>0</v>
      </c>
      <c r="G214" s="11" t="str">
        <f t="shared" si="45"/>
        <v>-</v>
      </c>
      <c r="H214" s="17">
        <f t="shared" si="58"/>
        <v>0</v>
      </c>
      <c r="I214" s="11" t="str">
        <f t="shared" si="46"/>
        <v>-</v>
      </c>
      <c r="J214" s="17">
        <f t="shared" si="47"/>
        <v>0</v>
      </c>
      <c r="K214" s="11" t="str">
        <f t="shared" si="57"/>
        <v>-</v>
      </c>
      <c r="L214" s="52" t="s">
        <v>348</v>
      </c>
    </row>
    <row r="215" spans="1:12" ht="67.5" customHeight="1" outlineLevel="3" x14ac:dyDescent="0.2">
      <c r="A215" s="3" t="s">
        <v>453</v>
      </c>
      <c r="B215" s="5" t="s">
        <v>454</v>
      </c>
      <c r="C215" s="49">
        <f>руб.!C215/1000</f>
        <v>0</v>
      </c>
      <c r="D215" s="49">
        <f>руб.!D215/1000</f>
        <v>1004.46315</v>
      </c>
      <c r="E215" s="49">
        <f>руб.!E215/1000</f>
        <v>1004.46315</v>
      </c>
      <c r="F215" s="17">
        <f t="shared" si="48"/>
        <v>1004.46315</v>
      </c>
      <c r="G215" s="11" t="str">
        <f t="shared" si="45"/>
        <v>-</v>
      </c>
      <c r="H215" s="17">
        <f t="shared" si="58"/>
        <v>1004.46315</v>
      </c>
      <c r="I215" s="11" t="str">
        <f t="shared" si="46"/>
        <v>-</v>
      </c>
      <c r="J215" s="17">
        <f t="shared" si="47"/>
        <v>0</v>
      </c>
      <c r="K215" s="11">
        <f t="shared" si="57"/>
        <v>100</v>
      </c>
      <c r="L215" s="52"/>
    </row>
    <row r="216" spans="1:12" ht="60" outlineLevel="3" x14ac:dyDescent="0.2">
      <c r="A216" s="3" t="s">
        <v>413</v>
      </c>
      <c r="B216" s="5" t="s">
        <v>414</v>
      </c>
      <c r="C216" s="49">
        <f>руб.!C216/1000</f>
        <v>1004.5</v>
      </c>
      <c r="D216" s="49">
        <f>руб.!D216/1000</f>
        <v>158146.96400000001</v>
      </c>
      <c r="E216" s="49">
        <f>руб.!E216/1000</f>
        <v>158146.96400000001</v>
      </c>
      <c r="F216" s="17">
        <f t="shared" si="48"/>
        <v>157142.46400000001</v>
      </c>
      <c r="G216" s="11">
        <f t="shared" si="45"/>
        <v>15743.849079143854</v>
      </c>
      <c r="H216" s="17">
        <f t="shared" si="58"/>
        <v>157142.46400000001</v>
      </c>
      <c r="I216" s="11">
        <f t="shared" si="46"/>
        <v>15743.849079143854</v>
      </c>
      <c r="J216" s="17">
        <f t="shared" si="47"/>
        <v>0</v>
      </c>
      <c r="K216" s="11">
        <f t="shared" si="57"/>
        <v>100</v>
      </c>
      <c r="L216" s="52"/>
    </row>
    <row r="217" spans="1:12" ht="36" outlineLevel="3" x14ac:dyDescent="0.2">
      <c r="A217" s="3" t="s">
        <v>339</v>
      </c>
      <c r="B217" s="5" t="s">
        <v>340</v>
      </c>
      <c r="C217" s="49">
        <f>руб.!C217/1000</f>
        <v>0</v>
      </c>
      <c r="D217" s="49">
        <f>руб.!D217/1000</f>
        <v>5000</v>
      </c>
      <c r="E217" s="49">
        <f>руб.!E217/1000</f>
        <v>5000</v>
      </c>
      <c r="F217" s="17">
        <f t="shared" si="48"/>
        <v>5000</v>
      </c>
      <c r="G217" s="11" t="str">
        <f t="shared" si="45"/>
        <v>-</v>
      </c>
      <c r="H217" s="17">
        <f t="shared" si="58"/>
        <v>5000</v>
      </c>
      <c r="I217" s="11" t="str">
        <f t="shared" si="46"/>
        <v>-</v>
      </c>
      <c r="J217" s="17">
        <f t="shared" si="47"/>
        <v>0</v>
      </c>
      <c r="K217" s="11">
        <f t="shared" si="57"/>
        <v>100</v>
      </c>
      <c r="L217" s="52"/>
    </row>
    <row r="218" spans="1:12" ht="60" outlineLevel="3" x14ac:dyDescent="0.2">
      <c r="A218" s="3" t="s">
        <v>198</v>
      </c>
      <c r="B218" s="5" t="s">
        <v>163</v>
      </c>
      <c r="C218" s="49">
        <f>руб.!C218/1000</f>
        <v>0</v>
      </c>
      <c r="D218" s="49">
        <f>руб.!D218/1000</f>
        <v>78017.234930000006</v>
      </c>
      <c r="E218" s="49">
        <f>руб.!E218/1000</f>
        <v>58017.234929999999</v>
      </c>
      <c r="F218" s="17">
        <f t="shared" si="48"/>
        <v>78017.234930000006</v>
      </c>
      <c r="G218" s="11" t="str">
        <f t="shared" ref="G218:G229" si="59">IFERROR(D218/C218*100,"-")</f>
        <v>-</v>
      </c>
      <c r="H218" s="17">
        <f t="shared" si="58"/>
        <v>58017.234929999999</v>
      </c>
      <c r="I218" s="11" t="str">
        <f t="shared" ref="I218:I228" si="60">IFERROR(E218/C218*100,"-")</f>
        <v>-</v>
      </c>
      <c r="J218" s="17">
        <f t="shared" ref="J218:J229" si="61">E218-D218</f>
        <v>-20000.000000000007</v>
      </c>
      <c r="K218" s="11">
        <f t="shared" si="57"/>
        <v>74.364638764825798</v>
      </c>
      <c r="L218" s="52"/>
    </row>
    <row r="219" spans="1:12" ht="60" hidden="1" outlineLevel="3" x14ac:dyDescent="0.2">
      <c r="A219" s="3" t="s">
        <v>415</v>
      </c>
      <c r="B219" s="5" t="s">
        <v>416</v>
      </c>
      <c r="C219" s="49">
        <v>0</v>
      </c>
      <c r="D219" s="49">
        <v>0</v>
      </c>
      <c r="E219" s="49">
        <v>0</v>
      </c>
      <c r="F219" s="17">
        <f t="shared" si="48"/>
        <v>0</v>
      </c>
      <c r="G219" s="11" t="str">
        <f t="shared" si="59"/>
        <v>-</v>
      </c>
      <c r="H219" s="17">
        <f t="shared" si="58"/>
        <v>0</v>
      </c>
      <c r="I219" s="11" t="str">
        <f t="shared" si="60"/>
        <v>-</v>
      </c>
      <c r="J219" s="17">
        <f t="shared" si="61"/>
        <v>0</v>
      </c>
      <c r="K219" s="11" t="str">
        <f t="shared" si="57"/>
        <v>-</v>
      </c>
      <c r="L219" s="52"/>
    </row>
    <row r="220" spans="1:12" ht="24" outlineLevel="3" x14ac:dyDescent="0.2">
      <c r="A220" s="3" t="s">
        <v>199</v>
      </c>
      <c r="B220" s="5" t="s">
        <v>164</v>
      </c>
      <c r="C220" s="49">
        <f>руб.!C220/1000</f>
        <v>0</v>
      </c>
      <c r="D220" s="49">
        <f>руб.!D220/1000</f>
        <v>500</v>
      </c>
      <c r="E220" s="49">
        <f>руб.!E220/1000</f>
        <v>500</v>
      </c>
      <c r="F220" s="17">
        <f t="shared" si="48"/>
        <v>500</v>
      </c>
      <c r="G220" s="11" t="str">
        <f t="shared" si="59"/>
        <v>-</v>
      </c>
      <c r="H220" s="17">
        <f t="shared" si="58"/>
        <v>500</v>
      </c>
      <c r="I220" s="11" t="str">
        <f t="shared" si="60"/>
        <v>-</v>
      </c>
      <c r="J220" s="17">
        <f t="shared" si="61"/>
        <v>0</v>
      </c>
      <c r="K220" s="11">
        <f t="shared" si="57"/>
        <v>100</v>
      </c>
      <c r="L220" s="52"/>
    </row>
    <row r="221" spans="1:12" s="72" customFormat="1" ht="60" outlineLevel="1" x14ac:dyDescent="0.2">
      <c r="A221" s="65" t="s">
        <v>218</v>
      </c>
      <c r="B221" s="66" t="s">
        <v>219</v>
      </c>
      <c r="C221" s="67">
        <f>C222</f>
        <v>0</v>
      </c>
      <c r="D221" s="67">
        <f t="shared" ref="D221:E221" si="62">D222</f>
        <v>236.38278</v>
      </c>
      <c r="E221" s="67">
        <f t="shared" si="62"/>
        <v>236.38278</v>
      </c>
      <c r="F221" s="68">
        <f t="shared" ref="F221:F229" si="63">D221-C221</f>
        <v>236.38278</v>
      </c>
      <c r="G221" s="69" t="str">
        <f t="shared" si="59"/>
        <v>-</v>
      </c>
      <c r="H221" s="68">
        <f t="shared" si="58"/>
        <v>236.38278</v>
      </c>
      <c r="I221" s="69" t="str">
        <f t="shared" si="60"/>
        <v>-</v>
      </c>
      <c r="J221" s="68">
        <f t="shared" si="61"/>
        <v>0</v>
      </c>
      <c r="K221" s="69">
        <f t="shared" si="57"/>
        <v>100</v>
      </c>
      <c r="L221" s="52" t="s">
        <v>346</v>
      </c>
    </row>
    <row r="222" spans="1:12" s="2" customFormat="1" ht="84" outlineLevel="2" x14ac:dyDescent="0.2">
      <c r="A222" s="36" t="s">
        <v>220</v>
      </c>
      <c r="B222" s="4" t="s">
        <v>221</v>
      </c>
      <c r="C222" s="51">
        <f>C224+C223</f>
        <v>0</v>
      </c>
      <c r="D222" s="51">
        <f t="shared" ref="D222:E222" si="64">D224+D223</f>
        <v>236.38278</v>
      </c>
      <c r="E222" s="51">
        <f t="shared" si="64"/>
        <v>236.38278</v>
      </c>
      <c r="F222" s="16">
        <f t="shared" si="63"/>
        <v>236.38278</v>
      </c>
      <c r="G222" s="9" t="str">
        <f t="shared" si="59"/>
        <v>-</v>
      </c>
      <c r="H222" s="16">
        <f t="shared" si="58"/>
        <v>236.38278</v>
      </c>
      <c r="I222" s="9" t="str">
        <f t="shared" si="60"/>
        <v>-</v>
      </c>
      <c r="J222" s="16">
        <f t="shared" si="61"/>
        <v>0</v>
      </c>
      <c r="K222" s="9">
        <f t="shared" si="57"/>
        <v>100</v>
      </c>
      <c r="L222" s="52"/>
    </row>
    <row r="223" spans="1:12" ht="24.2" customHeight="1" outlineLevel="3" x14ac:dyDescent="0.2">
      <c r="A223" s="3" t="s">
        <v>222</v>
      </c>
      <c r="B223" s="5" t="s">
        <v>223</v>
      </c>
      <c r="C223" s="49">
        <f>руб.!C223/1000</f>
        <v>0</v>
      </c>
      <c r="D223" s="49">
        <f>руб.!D223/1000</f>
        <v>236.38278</v>
      </c>
      <c r="E223" s="49">
        <f>руб.!E223/1000</f>
        <v>236.38278</v>
      </c>
      <c r="F223" s="17">
        <f t="shared" si="63"/>
        <v>236.38278</v>
      </c>
      <c r="G223" s="11" t="str">
        <f t="shared" si="59"/>
        <v>-</v>
      </c>
      <c r="H223" s="17">
        <f t="shared" si="58"/>
        <v>236.38278</v>
      </c>
      <c r="I223" s="11" t="str">
        <f t="shared" si="60"/>
        <v>-</v>
      </c>
      <c r="J223" s="17">
        <f t="shared" si="61"/>
        <v>0</v>
      </c>
      <c r="K223" s="11">
        <f t="shared" si="57"/>
        <v>100</v>
      </c>
      <c r="L223" s="52"/>
    </row>
    <row r="224" spans="1:12" ht="36" hidden="1" outlineLevel="3" x14ac:dyDescent="0.2">
      <c r="A224" s="3" t="s">
        <v>224</v>
      </c>
      <c r="B224" s="5" t="s">
        <v>225</v>
      </c>
      <c r="C224" s="49">
        <v>0</v>
      </c>
      <c r="D224" s="49">
        <v>0</v>
      </c>
      <c r="E224" s="49">
        <v>0</v>
      </c>
      <c r="F224" s="17">
        <f t="shared" si="63"/>
        <v>0</v>
      </c>
      <c r="G224" s="11" t="str">
        <f t="shared" si="59"/>
        <v>-</v>
      </c>
      <c r="H224" s="17">
        <f t="shared" si="58"/>
        <v>0</v>
      </c>
      <c r="I224" s="11" t="str">
        <f t="shared" si="60"/>
        <v>-</v>
      </c>
      <c r="J224" s="17">
        <f t="shared" si="61"/>
        <v>0</v>
      </c>
      <c r="K224" s="11" t="str">
        <f t="shared" si="57"/>
        <v>-</v>
      </c>
      <c r="L224" s="52"/>
    </row>
    <row r="225" spans="1:15" s="72" customFormat="1" ht="50.25" customHeight="1" outlineLevel="1" x14ac:dyDescent="0.2">
      <c r="A225" s="65" t="s">
        <v>149</v>
      </c>
      <c r="B225" s="66" t="s">
        <v>150</v>
      </c>
      <c r="C225" s="67">
        <f>C226</f>
        <v>0</v>
      </c>
      <c r="D225" s="67">
        <f>D226</f>
        <v>-5029.9319299999997</v>
      </c>
      <c r="E225" s="67">
        <f t="shared" ref="E225" si="65">E226</f>
        <v>-5029.9319299999997</v>
      </c>
      <c r="F225" s="68">
        <f t="shared" si="63"/>
        <v>-5029.9319299999997</v>
      </c>
      <c r="G225" s="69" t="str">
        <f t="shared" si="59"/>
        <v>-</v>
      </c>
      <c r="H225" s="68">
        <f t="shared" si="58"/>
        <v>-5029.9319299999997</v>
      </c>
      <c r="I225" s="69" t="str">
        <f t="shared" si="60"/>
        <v>-</v>
      </c>
      <c r="J225" s="68">
        <f t="shared" si="61"/>
        <v>0</v>
      </c>
      <c r="K225" s="69">
        <f t="shared" si="57"/>
        <v>100</v>
      </c>
      <c r="L225" s="52" t="s">
        <v>346</v>
      </c>
    </row>
    <row r="226" spans="1:15" s="2" customFormat="1" ht="48" outlineLevel="2" x14ac:dyDescent="0.2">
      <c r="A226" s="36" t="s">
        <v>200</v>
      </c>
      <c r="B226" s="4" t="s">
        <v>151</v>
      </c>
      <c r="C226" s="51">
        <f>C227+C228+C229</f>
        <v>0</v>
      </c>
      <c r="D226" s="51">
        <f>D227+D228+D229</f>
        <v>-5029.9319299999997</v>
      </c>
      <c r="E226" s="51">
        <f>E227+E228+E229</f>
        <v>-5029.9319299999997</v>
      </c>
      <c r="F226" s="16">
        <f t="shared" si="63"/>
        <v>-5029.9319299999997</v>
      </c>
      <c r="G226" s="9" t="str">
        <f t="shared" si="59"/>
        <v>-</v>
      </c>
      <c r="H226" s="16">
        <f t="shared" si="58"/>
        <v>-5029.9319299999997</v>
      </c>
      <c r="I226" s="9" t="str">
        <f t="shared" si="60"/>
        <v>-</v>
      </c>
      <c r="J226" s="16">
        <f t="shared" si="61"/>
        <v>0</v>
      </c>
      <c r="K226" s="9">
        <f t="shared" si="57"/>
        <v>100</v>
      </c>
      <c r="L226" s="52"/>
    </row>
    <row r="227" spans="1:15" ht="48" outlineLevel="3" x14ac:dyDescent="0.2">
      <c r="A227" s="3" t="s">
        <v>417</v>
      </c>
      <c r="B227" s="5" t="s">
        <v>418</v>
      </c>
      <c r="C227" s="49">
        <f>руб.!C227/1000</f>
        <v>0</v>
      </c>
      <c r="D227" s="49">
        <f>руб.!D227/1000</f>
        <v>-195.55789999999999</v>
      </c>
      <c r="E227" s="49">
        <f>руб.!E227/1000</f>
        <v>-195.55789999999999</v>
      </c>
      <c r="F227" s="17">
        <f t="shared" si="63"/>
        <v>-195.55789999999999</v>
      </c>
      <c r="G227" s="11" t="str">
        <f t="shared" si="59"/>
        <v>-</v>
      </c>
      <c r="H227" s="17">
        <f t="shared" si="58"/>
        <v>-195.55789999999999</v>
      </c>
      <c r="I227" s="11" t="str">
        <f t="shared" si="60"/>
        <v>-</v>
      </c>
      <c r="J227" s="17">
        <f t="shared" si="61"/>
        <v>0</v>
      </c>
      <c r="K227" s="11">
        <f t="shared" si="57"/>
        <v>100</v>
      </c>
      <c r="L227" s="52"/>
    </row>
    <row r="228" spans="1:15" ht="60" hidden="1" outlineLevel="3" x14ac:dyDescent="0.2">
      <c r="A228" s="3" t="s">
        <v>307</v>
      </c>
      <c r="B228" s="5" t="s">
        <v>308</v>
      </c>
      <c r="C228" s="49">
        <v>0</v>
      </c>
      <c r="D228" s="49">
        <v>0</v>
      </c>
      <c r="E228" s="49">
        <v>0</v>
      </c>
      <c r="F228" s="17">
        <f t="shared" si="63"/>
        <v>0</v>
      </c>
      <c r="G228" s="11" t="str">
        <f t="shared" si="59"/>
        <v>-</v>
      </c>
      <c r="H228" s="17">
        <f t="shared" si="58"/>
        <v>0</v>
      </c>
      <c r="I228" s="11" t="str">
        <f t="shared" si="60"/>
        <v>-</v>
      </c>
      <c r="J228" s="17">
        <f t="shared" si="61"/>
        <v>0</v>
      </c>
      <c r="K228" s="11" t="str">
        <f t="shared" si="57"/>
        <v>-</v>
      </c>
      <c r="L228" s="52"/>
      <c r="O228" s="10" t="s">
        <v>309</v>
      </c>
    </row>
    <row r="229" spans="1:15" ht="51.75" customHeight="1" outlineLevel="3" x14ac:dyDescent="0.2">
      <c r="A229" s="3" t="s">
        <v>201</v>
      </c>
      <c r="B229" s="5" t="s">
        <v>152</v>
      </c>
      <c r="C229" s="49">
        <f>руб.!C229/1000</f>
        <v>0</v>
      </c>
      <c r="D229" s="49">
        <f>руб.!D229/1000</f>
        <v>-4834.3740299999999</v>
      </c>
      <c r="E229" s="49">
        <f>руб.!E229/1000</f>
        <v>-4834.3740299999999</v>
      </c>
      <c r="F229" s="17">
        <f t="shared" si="63"/>
        <v>-4834.3740299999999</v>
      </c>
      <c r="G229" s="11" t="str">
        <f t="shared" si="59"/>
        <v>-</v>
      </c>
      <c r="H229" s="17">
        <f t="shared" si="58"/>
        <v>-4834.3740299999999</v>
      </c>
      <c r="I229" s="11" t="str">
        <f>IFERROR(E229/C229*100,"-")</f>
        <v>-</v>
      </c>
      <c r="J229" s="17">
        <f t="shared" si="61"/>
        <v>0</v>
      </c>
      <c r="K229" s="11">
        <f t="shared" si="57"/>
        <v>100</v>
      </c>
      <c r="L229" s="52"/>
    </row>
    <row r="230" spans="1:15" ht="13.15" customHeight="1" x14ac:dyDescent="0.2">
      <c r="L230" s="34"/>
    </row>
    <row r="231" spans="1:15" ht="13.15" customHeight="1" x14ac:dyDescent="0.2">
      <c r="L231" s="34"/>
    </row>
  </sheetData>
  <mergeCells count="26">
    <mergeCell ref="L59:L60"/>
    <mergeCell ref="A1:K1"/>
    <mergeCell ref="A6:K6"/>
    <mergeCell ref="A7:E7"/>
    <mergeCell ref="A8:E8"/>
    <mergeCell ref="A10:A11"/>
    <mergeCell ref="B10:B11"/>
    <mergeCell ref="C10:C11"/>
    <mergeCell ref="D10:D11"/>
    <mergeCell ref="E10:E11"/>
    <mergeCell ref="F10:G10"/>
    <mergeCell ref="H10:I10"/>
    <mergeCell ref="J10:K10"/>
    <mergeCell ref="L10:L11"/>
    <mergeCell ref="L39:L42"/>
    <mergeCell ref="L53:L57"/>
    <mergeCell ref="L206:L212"/>
    <mergeCell ref="L214:L220"/>
    <mergeCell ref="L221:L224"/>
    <mergeCell ref="L225:L229"/>
    <mergeCell ref="L62:L63"/>
    <mergeCell ref="L66:L67"/>
    <mergeCell ref="L70:L71"/>
    <mergeCell ref="L72:L73"/>
    <mergeCell ref="L191:L192"/>
    <mergeCell ref="L194:L204"/>
  </mergeCells>
  <conditionalFormatting sqref="A126:A1048576 A1:A124">
    <cfRule type="duplicateValues" dxfId="1" priority="2"/>
  </conditionalFormatting>
  <conditionalFormatting sqref="A125">
    <cfRule type="duplicateValues" dxfId="0" priority="1"/>
  </conditionalFormatting>
  <pageMargins left="0.55118110236220474" right="0" top="0" bottom="0" header="0.51181102362204722" footer="0.51181102362204722"/>
  <pageSetup paperSize="9" scale="5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10</vt:i4>
      </vt:variant>
    </vt:vector>
  </HeadingPairs>
  <TitlesOfParts>
    <vt:vector size="12" baseType="lpstr">
      <vt:lpstr>руб.</vt:lpstr>
      <vt:lpstr>тыс. руб.</vt:lpstr>
      <vt:lpstr>руб.!APPT</vt:lpstr>
      <vt:lpstr>'тыс. руб.'!APPT</vt:lpstr>
      <vt:lpstr>руб.!LAST_CELL</vt:lpstr>
      <vt:lpstr>'тыс. руб.'!LAST_CELL</vt:lpstr>
      <vt:lpstr>руб.!SIGN</vt:lpstr>
      <vt:lpstr>'тыс. руб.'!SIGN</vt:lpstr>
      <vt:lpstr>руб.!Заголовки_для_печати</vt:lpstr>
      <vt:lpstr>'тыс. руб.'!Заголовки_для_печати</vt:lpstr>
      <vt:lpstr>руб.!Область_печати</vt:lpstr>
      <vt:lpstr>'тыс. руб.'!Область_печати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Музыченко</dc:creator>
  <dc:description>POI HSSF rep:2.43.2.22</dc:description>
  <cp:lastModifiedBy>Анжелика Фисюк</cp:lastModifiedBy>
  <cp:lastPrinted>2024-03-28T05:18:33Z</cp:lastPrinted>
  <dcterms:created xsi:type="dcterms:W3CDTF">2018-02-21T07:21:02Z</dcterms:created>
  <dcterms:modified xsi:type="dcterms:W3CDTF">2024-03-28T05:18:34Z</dcterms:modified>
</cp:coreProperties>
</file>