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cripchenko.CORP\Desktop\к бюджету на 2024 год\Мониторинг\"/>
    </mc:Choice>
  </mc:AlternateContent>
  <bookViews>
    <workbookView xWindow="-120" yWindow="-120" windowWidth="29040" windowHeight="15840"/>
  </bookViews>
  <sheets>
    <sheet name="Планирование расходов" sheetId="3" r:id="rId1"/>
  </sheets>
  <definedNames>
    <definedName name="_xlnm.Print_Area" localSheetId="0">'Планирование расходов'!$A$1:$J$59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3" l="1"/>
  <c r="I18" i="3"/>
  <c r="I15" i="3"/>
  <c r="G9" i="3"/>
  <c r="H8" i="3"/>
  <c r="F8" i="3"/>
  <c r="E8" i="3"/>
  <c r="E50" i="3"/>
  <c r="F14" i="3"/>
  <c r="G14" i="3"/>
  <c r="H14" i="3"/>
  <c r="I14" i="3"/>
  <c r="C50" i="3" l="1"/>
  <c r="D50" i="3"/>
  <c r="I53" i="3"/>
  <c r="H53" i="3"/>
  <c r="G53" i="3"/>
  <c r="F53" i="3"/>
  <c r="D8" i="3"/>
  <c r="C8" i="3"/>
  <c r="G10" i="3" l="1"/>
  <c r="D21" i="3"/>
  <c r="E21" i="3"/>
  <c r="C21" i="3"/>
  <c r="I58" i="3" l="1"/>
  <c r="H58" i="3"/>
  <c r="I56" i="3"/>
  <c r="H56" i="3"/>
  <c r="I52" i="3"/>
  <c r="I54" i="3"/>
  <c r="I51" i="3"/>
  <c r="H52" i="3"/>
  <c r="H54" i="3"/>
  <c r="H51" i="3"/>
  <c r="I47" i="3"/>
  <c r="I48" i="3"/>
  <c r="I49" i="3"/>
  <c r="I46" i="3"/>
  <c r="H47" i="3"/>
  <c r="H48" i="3"/>
  <c r="H49" i="3"/>
  <c r="H46" i="3"/>
  <c r="I44" i="3"/>
  <c r="H44" i="3"/>
  <c r="I42" i="3"/>
  <c r="I41" i="3"/>
  <c r="H42" i="3"/>
  <c r="H41" i="3"/>
  <c r="I39" i="3"/>
  <c r="H39" i="3"/>
  <c r="I36" i="3"/>
  <c r="I37" i="3"/>
  <c r="I38" i="3"/>
  <c r="H36" i="3"/>
  <c r="H37" i="3"/>
  <c r="H38" i="3"/>
  <c r="I35" i="3"/>
  <c r="H35" i="3"/>
  <c r="I34" i="3"/>
  <c r="H34" i="3"/>
  <c r="I32" i="3"/>
  <c r="H32" i="3"/>
  <c r="I29" i="3"/>
  <c r="I30" i="3"/>
  <c r="H29" i="3"/>
  <c r="H30" i="3"/>
  <c r="I28" i="3"/>
  <c r="I27" i="3"/>
  <c r="H28" i="3"/>
  <c r="H27" i="3"/>
  <c r="I25" i="3"/>
  <c r="I23" i="3"/>
  <c r="I24" i="3"/>
  <c r="I22" i="3"/>
  <c r="H23" i="3"/>
  <c r="H24" i="3"/>
  <c r="H25" i="3"/>
  <c r="H22" i="3"/>
  <c r="I20" i="3"/>
  <c r="H19" i="3"/>
  <c r="H20" i="3"/>
  <c r="H18" i="3"/>
  <c r="I10" i="3"/>
  <c r="I11" i="3"/>
  <c r="I12" i="3"/>
  <c r="I13" i="3"/>
  <c r="I16" i="3"/>
  <c r="I9" i="3"/>
  <c r="H10" i="3"/>
  <c r="H11" i="3"/>
  <c r="H12" i="3"/>
  <c r="H13" i="3"/>
  <c r="H15" i="3"/>
  <c r="H16" i="3"/>
  <c r="H9" i="3"/>
  <c r="F25" i="3" l="1"/>
  <c r="G25" i="3"/>
  <c r="G15" i="3" l="1"/>
  <c r="F58" i="3" l="1"/>
  <c r="F56" i="3"/>
  <c r="F52" i="3"/>
  <c r="F54" i="3"/>
  <c r="F51" i="3"/>
  <c r="F47" i="3"/>
  <c r="F48" i="3"/>
  <c r="F49" i="3"/>
  <c r="F46" i="3"/>
  <c r="F44" i="3"/>
  <c r="F42" i="3"/>
  <c r="F41" i="3"/>
  <c r="F39" i="3"/>
  <c r="F35" i="3"/>
  <c r="F36" i="3"/>
  <c r="F37" i="3"/>
  <c r="F38" i="3"/>
  <c r="G16" i="3"/>
  <c r="G12" i="3"/>
  <c r="G13" i="3"/>
  <c r="G11" i="3"/>
  <c r="F34" i="3"/>
  <c r="F32" i="3"/>
  <c r="F30" i="3"/>
  <c r="F28" i="3"/>
  <c r="F29" i="3"/>
  <c r="F27" i="3"/>
  <c r="F23" i="3"/>
  <c r="F24" i="3"/>
  <c r="F22" i="3"/>
  <c r="F19" i="3"/>
  <c r="F20" i="3"/>
  <c r="F18" i="3"/>
  <c r="F15" i="3"/>
  <c r="F16" i="3"/>
  <c r="F12" i="3"/>
  <c r="F13" i="3"/>
  <c r="F10" i="3"/>
  <c r="F11" i="3"/>
  <c r="F9" i="3"/>
  <c r="G20" i="3"/>
  <c r="E26" i="3" l="1"/>
  <c r="D17" i="3"/>
  <c r="E17" i="3"/>
  <c r="C17" i="3"/>
  <c r="G17" i="3" l="1"/>
  <c r="F17" i="3"/>
  <c r="I17" i="3"/>
  <c r="H17" i="3"/>
  <c r="F21" i="3" l="1"/>
  <c r="I21" i="3"/>
  <c r="H21" i="3"/>
  <c r="G8" i="3"/>
  <c r="I8" i="3"/>
  <c r="G51" i="3"/>
  <c r="G19" i="3" l="1"/>
  <c r="G52" i="3" l="1"/>
  <c r="G36" i="3"/>
  <c r="D45" i="3"/>
  <c r="E45" i="3"/>
  <c r="C45" i="3"/>
  <c r="G49" i="3"/>
  <c r="D33" i="3"/>
  <c r="E33" i="3"/>
  <c r="C33" i="3"/>
  <c r="F45" i="3" l="1"/>
  <c r="F33" i="3"/>
  <c r="F50" i="3"/>
  <c r="I50" i="3"/>
  <c r="H50" i="3"/>
  <c r="H45" i="3"/>
  <c r="I45" i="3"/>
  <c r="H33" i="3"/>
  <c r="I33" i="3"/>
  <c r="G18" i="3"/>
  <c r="G22" i="3"/>
  <c r="G23" i="3"/>
  <c r="G24" i="3"/>
  <c r="G27" i="3"/>
  <c r="G28" i="3"/>
  <c r="G29" i="3"/>
  <c r="G30" i="3"/>
  <c r="G32" i="3"/>
  <c r="G31" i="3" s="1"/>
  <c r="G34" i="3"/>
  <c r="G35" i="3"/>
  <c r="G37" i="3"/>
  <c r="G38" i="3"/>
  <c r="G39" i="3"/>
  <c r="G41" i="3"/>
  <c r="G42" i="3"/>
  <c r="G44" i="3"/>
  <c r="G46" i="3"/>
  <c r="G47" i="3"/>
  <c r="G48" i="3"/>
  <c r="G54" i="3"/>
  <c r="G56" i="3"/>
  <c r="G58" i="3"/>
  <c r="E57" i="3"/>
  <c r="E55" i="3"/>
  <c r="E43" i="3"/>
  <c r="E40" i="3"/>
  <c r="E31" i="3"/>
  <c r="E59" i="3" l="1"/>
  <c r="D57" i="3"/>
  <c r="D55" i="3"/>
  <c r="D43" i="3"/>
  <c r="I43" i="3" s="1"/>
  <c r="D40" i="3"/>
  <c r="D31" i="3"/>
  <c r="D26" i="3"/>
  <c r="C57" i="3"/>
  <c r="G57" i="3" s="1"/>
  <c r="C55" i="3"/>
  <c r="G55" i="3" s="1"/>
  <c r="G50" i="3"/>
  <c r="G45" i="3"/>
  <c r="C43" i="3"/>
  <c r="G43" i="3" s="1"/>
  <c r="C40" i="3"/>
  <c r="G40" i="3" s="1"/>
  <c r="G33" i="3"/>
  <c r="C31" i="3"/>
  <c r="F31" i="3" s="1"/>
  <c r="C26" i="3"/>
  <c r="F26" i="3" l="1"/>
  <c r="C59" i="3"/>
  <c r="G59" i="3" s="1"/>
  <c r="H43" i="3"/>
  <c r="F55" i="3"/>
  <c r="F40" i="3"/>
  <c r="F43" i="3"/>
  <c r="F57" i="3"/>
  <c r="I57" i="3"/>
  <c r="H57" i="3"/>
  <c r="I55" i="3"/>
  <c r="H55" i="3"/>
  <c r="H40" i="3"/>
  <c r="I40" i="3"/>
  <c r="I31" i="3"/>
  <c r="H31" i="3"/>
  <c r="I26" i="3"/>
  <c r="H26" i="3"/>
  <c r="G26" i="3"/>
  <c r="D59" i="3"/>
  <c r="G21" i="3"/>
  <c r="F59" i="3" l="1"/>
  <c r="I59" i="3"/>
  <c r="H59" i="3"/>
</calcChain>
</file>

<file path=xl/sharedStrings.xml><?xml version="1.0" encoding="utf-8"?>
<sst xmlns="http://schemas.openxmlformats.org/spreadsheetml/2006/main" count="138" uniqueCount="134">
  <si>
    <t>ИТОГО: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</si>
  <si>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</si>
  <si>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</si>
  <si>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</si>
  <si>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</si>
  <si>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</si>
  <si>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</si>
  <si>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</si>
  <si>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</si>
  <si>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</si>
  <si>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</si>
  <si>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</si>
  <si>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</si>
  <si>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</si>
  <si>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</si>
  <si>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</si>
  <si>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</si>
  <si>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</si>
  <si>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</si>
  <si>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</si>
  <si>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</si>
  <si>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</si>
  <si>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</si>
  <si>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</si>
  <si>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</si>
  <si>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</si>
  <si>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</si>
  <si>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</si>
  <si>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</si>
  <si>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</si>
  <si>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</si>
  <si>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</si>
  <si>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</si>
  <si>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</si>
  <si>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</si>
  <si>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</si>
  <si>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</si>
  <si>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</si>
  <si>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</si>
  <si>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</si>
  <si>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</si>
  <si>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</si>
  <si>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</si>
  <si>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</si>
  <si>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</si>
  <si>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</si>
  <si>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</si>
  <si>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</si>
  <si>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</si>
  <si>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</si>
  <si>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</si>
  <si>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</si>
  <si>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</si>
  <si>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</si>
  <si>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</si>
  <si>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</si>
  <si>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</si>
  <si>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</si>
  <si>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</si>
  <si>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</si>
  <si>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</si>
  <si>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</si>
  <si>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</si>
  <si>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</si>
  <si>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</si>
  <si>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</si>
  <si>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</si>
  <si>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</si>
  <si>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</si>
  <si>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</si>
  <si>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</si>
  <si>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</si>
  <si>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</si>
  <si>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</si>
  <si>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</si>
  <si>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</si>
  <si>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</si>
  <si>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</si>
  <si>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</si>
  <si>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</si>
  <si>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</si>
  <si>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</si>
  <si>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</si>
  <si>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</si>
  <si>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</si>
  <si>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</si>
  <si>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</si>
  <si>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</si>
  <si>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</si>
  <si>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</si>
  <si>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РПР</t>
  </si>
  <si>
    <t>тыс. руб.</t>
  </si>
  <si>
    <t xml:space="preserve">Наименование </t>
  </si>
  <si>
    <t>Дополнительное образование детей</t>
  </si>
  <si>
    <t>0703</t>
  </si>
  <si>
    <t>Физическая культура</t>
  </si>
  <si>
    <t>1101</t>
  </si>
  <si>
    <t>Другие вопросы в области социальной политики</t>
  </si>
  <si>
    <t>1006</t>
  </si>
  <si>
    <t>процент</t>
  </si>
  <si>
    <t>Первоначально утвержденный план</t>
  </si>
  <si>
    <t>0310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</si>
  <si>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</si>
  <si>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</si>
  <si>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Причины отклонения фактического исполнения от первоначального плана 5 % и более</t>
  </si>
  <si>
    <r>
      <t xml:space="preserve">Отклонение </t>
    </r>
    <r>
      <rPr>
        <b/>
        <u/>
        <sz val="10"/>
        <rFont val="Times New Roman"/>
        <family val="1"/>
        <charset val="204"/>
      </rPr>
      <t>фактического исполнения</t>
    </r>
    <r>
      <rPr>
        <b/>
        <sz val="10"/>
        <rFont val="Times New Roman"/>
        <family val="1"/>
        <charset val="204"/>
      </rPr>
      <t xml:space="preserve"> от </t>
    </r>
    <r>
      <rPr>
        <b/>
        <u/>
        <sz val="10"/>
        <rFont val="Times New Roman"/>
        <family val="1"/>
        <charset val="204"/>
      </rPr>
      <t xml:space="preserve">первоначального </t>
    </r>
    <r>
      <rPr>
        <b/>
        <sz val="10"/>
        <rFont val="Times New Roman"/>
        <family val="1"/>
        <charset val="204"/>
      </rPr>
      <t>плана</t>
    </r>
  </si>
  <si>
    <r>
      <t xml:space="preserve">Отклонение </t>
    </r>
    <r>
      <rPr>
        <b/>
        <u/>
        <sz val="10"/>
        <rFont val="Times New Roman"/>
        <family val="1"/>
        <charset val="204"/>
      </rPr>
      <t>фактического исполнения</t>
    </r>
    <r>
      <rPr>
        <b/>
        <sz val="10"/>
        <rFont val="Times New Roman"/>
        <family val="1"/>
        <charset val="204"/>
      </rPr>
      <t xml:space="preserve"> от </t>
    </r>
    <r>
      <rPr>
        <b/>
        <u/>
        <sz val="10"/>
        <rFont val="Times New Roman"/>
        <family val="1"/>
        <charset val="204"/>
      </rPr>
      <t xml:space="preserve">уточненного </t>
    </r>
    <r>
      <rPr>
        <b/>
        <sz val="10"/>
        <rFont val="Times New Roman"/>
        <family val="1"/>
        <charset val="204"/>
      </rPr>
      <t>плана</t>
    </r>
  </si>
  <si>
    <t>Решением СГСНД увеличены расходы на обеспечение деятельности главы муниципального образования</t>
  </si>
  <si>
    <t>Решением СГСНД уменьшены расходы в связи с перераспределением средств резервного фонда администрации города Свободного.</t>
  </si>
  <si>
    <t>Сведения о фактически произведенных расходах городского бюджета по разделам и подразделам классификации расходов бюджетов в сравнении с первоначально утвержденными решением о бюджете значениями и с уточненными значениями с учетом внесенных изменений за 2023 год</t>
  </si>
  <si>
    <t>Уточненный план по состоянию на 31.12.2023</t>
  </si>
  <si>
    <t>Фактически исполнено за 2023 год</t>
  </si>
  <si>
    <t>0107</t>
  </si>
  <si>
    <t>Обеспечение проведения выборов и референдумов</t>
  </si>
  <si>
    <t>1103</t>
  </si>
  <si>
    <t>Спорт высших достижений</t>
  </si>
  <si>
    <t>Решением СГСНД уменьшены расходы в связи с отсутствием потребности</t>
  </si>
  <si>
    <t>Решением СГСНД сокращены плановые ассигнования на приобретение, установку, обслуживание и аренду систем видеонаблюдения за счет средств местного бюджета в связи с отсутствием потребности  (видеокамеры введены в эксплуатацию в декабре 2023 года).</t>
  </si>
  <si>
    <t>Решением СГСНД уменьшены плановые ассигнованя в связи с досрочным погашением коммерческого кредита.</t>
  </si>
  <si>
    <t xml:space="preserve"> Решением СГСНД уменьшены расходы на информационное освещение деятельности органов местного самоуправления (исполнение в связи с фактической потребностью).</t>
  </si>
  <si>
    <t>Решением СГСНД уменьшены расходы на обеспечение деятельности (оказание услуг) муниципальных учреждений, на обеспечение охраны и поддержания правопорядка в учреждениях физкультуры и спорта, на организацию и проведение физкультурных, физкультурно-оздоровительных мероприятий в связи с уточнением кодов бюджетной классификации</t>
  </si>
  <si>
    <t>Решением СГСНД увеличены расходы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приобретения жилых помещений, строительство которых планируется) за счет средств субвенции из областного бюджета.</t>
  </si>
  <si>
    <t>Решением СГСНД увеличены расходы на денежные выплаты на предоставление компенсации расходов, связанных с оплатой стоимости найма (поднайма) жилых помещений специалистам, в которых имеется дефицит кадров в учреждениях муниципального образования "город Свободный", на оказание материальной помощи семьям граждан , погибших(умерших) в результате участия в СВО.</t>
  </si>
  <si>
    <t>Решением СГСНД увеличены расходы на обеспечение деятельности (оказание услуг) муниципальных учреждений, на организацию и проведение физкультурных, физкультурно-оздоровительных мероприятий в связи с уточнением кодов бюджетной классификации. Уменьшены расходы на обеспечение охраны и поддержания правопорядка в учреждениях физкультуры и спорта в связи с отсутствием потребности (в связи с ремонтом  спортивной школы №1)</t>
  </si>
  <si>
    <t xml:space="preserve">Решением СГСНД уменьшены расходы на разработку проектной документации по объекту "Строительство приюта для безнадзорных животных, г. Свободный, Амурская область"; на субсидию муниципальным унитарным предприятиям на финансовое обеспечение (возмещение) затрат, связанных с оказанием услуг по регулированию численности животных без владельцев на территории города Свободного. </t>
  </si>
  <si>
    <t>Решением СГСНД увеличены расходы:  на вывоз строительного мусора после сноса ветхого и аварийного жилищного фонда, полный или частичный разбор здания (дома), на обеспечение мероприятий по переселению граждан из аварийного жилищного фонда за счет средств Фонда содействия реформирования жилищно-коммунального хозяйства, а также за счет средств областного бюджета. Рост расходов произошел в связи с доведением лимитов на переселение из ветхого и аварийного фонда в 1 кв. 2023 года.</t>
  </si>
  <si>
    <t>Решением СГСНД увеличены расходы: на региональную поддержку малого и среднего предпринимательства, включая крестьянские (фермерские) хозяйства (в части предоставления субсидии местным бюджетам на поддержку и развитие субъектов малого и среднего предпринимательства, включая крестьянские (фермерские) хозяйства); на  обеспечение содержания и сохранности муниципального имущества; на улучшение землеустройства и землепользования, мониторинг и техническую инвентаризацию земель., на паспортизацию обьектов муниципальной собственности; обеспечение  мероприятий по ведению информационной системы обеспечения градостроительной деятельности,осуществляемой на территории г.Свободного; на корректировку документов территориального планирования и градостроительного зонирования муниципального уровня за счет средств областного бюджета</t>
  </si>
  <si>
    <t>Решением СГСНД увеличены расходы на мероприятия в части затрат, связанных с содержанием объектов муниципальной собственности (скотомогильника). Неисполнение плановых назначений  произошло по вывозу свалок,в связи с наступлением зимнего периода.</t>
  </si>
  <si>
    <t xml:space="preserve">Решением СГСНД уменьшены расходы: на ремонт и содержание автомобильных дорог местного значения и сооружений на них;  на мероприятия по обеспечению безопасности дорожного движения, на осуществление экспертизы и технического надзора за ремонтом улично-дорожной сети; осуществление муниципальными образованиями дорожной деятельности в отношении автомобильных дорог местного значения и сооружений на них.                                                                                                                        Увеличены расходы: на мероприятия по разработке проектно-сметной документации по строительству, реконструкции автомобильных дорог общего пользования местного значения города Свободного; на возмещение затрат, связанных с усилением , укреплением, восстановлением автомобильных дорог и иные расходы, связанные с перевозкой всех необходимых грузов и проезда любого вида транспортных средств, задействованных при строительстве объектов Этапа 4.1, Этапа 4.2 в составе стройки "Магистральный газопровод "Сила Сибири"";  на возмещение затрат, связанных с усилением , укреплением, восстановлением автомобильных дорог и иные расходы, связанные с перевозкой всех необходимых грузов и проезда любого вида транспортных средств, задействованных при  строительстве объектов Этапа 6.9.1, Этапа 6.9.2, Этапа 6.8 в составе стройки "Магистральный газопровод "Сила Сибири"" .   Возмещение затрат, связанных с перевозкой всех необходимых грузов и проезда любого вида транспортных средств, задействованных при  строительстве объектов Этапа 6.9.1, Этапа 6.9.2, Этапа 6.8 в составе стройки "Магистральный газопровод "Сила Сибири""  поступили в 4 кв. 2023 года, в связи с чем не были освоены.    </t>
  </si>
  <si>
    <t>Решением СГСНД уменьшены расходы: на содержание мест (площадок) накопления отходов потребления; на разработку проектно-сметной документации на строительство, реконструкцию инженерных сетей г. Свободного (инженерные изыскания, проект-планировки и межевания, проектная, сметная и рабочая документация, прохождение государственной;разработка проектно-сметной документации на строительство, на реконструкцию инженерных сетей г. Свободного (инженерные изыскания, проект-планировки и межевания, проектная, сметная и рабочая документация, прохождение государственной экспертизы); на мероприятия по объектам инженерной, коммунальной инфраструктуры при подготовке и прохождению отопительного периода, включая аварийные ситуации на них; на осуществление экспертизы, экспертное сопровождение по объектам инженерно-коммунальной инфраструктуры г. Свободного;                                                                                                                                      Увеличены расходы: на приобретение контейнеров и оборудование контейнерных площадок при переходе на новую систему обращения с твердыми коммунальными отходами; на финансовое обеспечение государственных полномочий по компенсации выпадающих доходов теплоснабжающих организаций; на компенсацию юридическим лицам выпадающих доходов, возникающих в результате установления льготных тарифов для населения в отделениях муниципальных бань; на разработку проектно-сметной документации на строительство, реконструкцию инженерных сетей г. Свободного (инженерные изыскания, проект-планировки и межевания, проектная, сметная и рабочая документация, прохождение государственной экспертизы) в части погашения кредиторской задолженности; на реконструкцию напорного коллектора от ОСК в районе озера Большанка до реки Зея, г. Свободный Амурская область в части погашения кредиторской задолженности; на мероприятия по актуализации, разработке схем теплоснабжения, водоснабжения и водоотведения, на выполнение работ по экспорту схем в векторный вид с привязкой к географическим координатам, актуализации электронной модели схем водоснабжения и водоотведения; на мероприятия по объектам инженерной, коммунальной инфраструктуры при подготовке и прохождении отопительного периода, включая аварийные ситуации на них в части погашения кредиторской задолженности; на мероприятия по разведке Свободненского месторождения подземных вод для микрорайона "Южный" г. Свободный Амурской области в части погашения кредиторской задолженности; на разработку ПСД по объекту "Переключение сетей канализации центрального района города Свободного на ОСК оз. Большанка" в части погашения кредиторской задолженности .</t>
  </si>
  <si>
    <t>Решением СГСНД уменьшены расходы:  на строительство нового кладбища 3 км. кв.3;капитальные вложения в объекты муниципальной собственности;                                                                                           Увеличены расходы: на  мероприятия в части уличного освещения;мероприятия в части организации и содержания мест захоронения (кладбищ); на мероприятия в части благоустройства и озеленения территории города; на субсидию муниципальным казенным предприятиям, муниципальным унитарным предприятиям на финансовое обеспечение (возмещение) затрат, связанных с благоустройством и содержанием общественных территорий города Свободного; на субсидию казенным предприятиям на возмещение затрат, связанных с содержанием муниципальных сетей наружного освещения и световых устройств; на благоустройство дворовых территорий многоквартирных домов, общественных территорий и мест массового отдыха граждан (городских парков); на установку, восстановление, пуско-наладочные работы системы видеонаблюдения, услуги связи на территории городского парка; на подготовку технических планов на объекты: круглый навес-пергола, ливневая канализация на территории городского парка города Свободного;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(в части реализации проекта "1000 дворов");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Федерации; на реализацию программ формирования современной городской среды;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среды; на оплату исполнительных документов по взысканию денежных средств, пеней, штрафов.</t>
  </si>
  <si>
    <t>Решением СГСНД уменьшены расходы на обеспечение деятельности (оказание услуг) муниципальных учреждений</t>
  </si>
  <si>
    <t>Решением СГСНД увеличены расходы из местного бюджета на капитальный ремонт Центральной детской библиотеки по адресу: Амурская область, г. Свободный, ул. Почтамтская, д. 50 , технологические решения и благоустройство прилегающей территории,  на оплату исполнительных документов по взысканию денежных средств, пеней, штрафов,  на текущие расходы  учреждений культуры. За счет областного бюджета увеличены расходы на техническое оснащение региональных и муниципальных музеев, на создание модельных муниципальных библиотек.</t>
  </si>
  <si>
    <t>Решением СГСНД увеличены плановые ассигнования: на текущие расходы общеобразовательных организаций, в том числе за счет средств субвенции из областного бюджета; на единовременные денежные выплаты молодым специалистам муниципальных образовательных организаций; на выплаты денежной компенсации расходов за наем (поднаем) жилого помещения молодым педагогическим работникам; на ремонт образовательных учреждений;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(за исключением реализации проекта "1000 дворов") (на приобретение и монтаж модульного спортивного зала для МОАУ СОШ № 6 г. Свободного).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</si>
</sst>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12" x14ac:knownFonts="1">
    <font>
      <sz val="10"/>
      <name val="Arial"/>
      <charset val="204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MS Sans Serif"/>
      <family val="2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/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0" xfId="0" applyFont="1" applyFill="1"/>
    <xf numFmtId="49" fontId="9" fillId="2" borderId="0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wrapText="1"/>
    </xf>
    <xf numFmtId="0" fontId="10" fillId="2" borderId="0" xfId="0" applyFont="1" applyFill="1"/>
    <xf numFmtId="49" fontId="4" fillId="3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/>
    <xf numFmtId="49" fontId="4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top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vertical="top" wrapText="1"/>
    </xf>
    <xf numFmtId="164" fontId="2" fillId="3" borderId="1" xfId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49" fontId="2" fillId="2" borderId="1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0" fontId="7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61"/>
  <sheetViews>
    <sheetView showGridLines="0" tabSelected="1" topLeftCell="A49" zoomScale="120" zoomScaleNormal="120" zoomScaleSheetLayoutView="75" workbookViewId="0">
      <selection activeCell="J54" sqref="J54"/>
    </sheetView>
  </sheetViews>
  <sheetFormatPr defaultColWidth="9.140625" defaultRowHeight="13.15" customHeight="1" outlineLevelRow="1" x14ac:dyDescent="0.2"/>
  <cols>
    <col min="1" max="1" width="26.7109375" customWidth="1"/>
    <col min="2" max="2" width="7.42578125" customWidth="1"/>
    <col min="3" max="3" width="14.85546875" style="10" customWidth="1"/>
    <col min="4" max="4" width="12.5703125" style="10" customWidth="1"/>
    <col min="5" max="6" width="13.7109375" customWidth="1"/>
    <col min="7" max="7" width="13.140625" style="36" customWidth="1"/>
    <col min="8" max="8" width="13.7109375" customWidth="1"/>
    <col min="9" max="9" width="13.140625" customWidth="1"/>
    <col min="10" max="10" width="64.5703125" style="22" customWidth="1"/>
    <col min="12" max="12" width="36.5703125" customWidth="1"/>
  </cols>
  <sheetData>
    <row r="1" spans="1:13" ht="4.5" customHeight="1" x14ac:dyDescent="0.2">
      <c r="A1" s="5"/>
      <c r="B1" s="6"/>
      <c r="C1" s="6"/>
      <c r="D1" s="6"/>
      <c r="E1" s="6"/>
      <c r="F1" s="6"/>
      <c r="G1" s="32"/>
      <c r="H1" s="6"/>
      <c r="I1" s="1"/>
      <c r="J1" s="18"/>
      <c r="K1" s="1"/>
      <c r="L1" s="1"/>
      <c r="M1" s="1"/>
    </row>
    <row r="2" spans="1:13" ht="21" hidden="1" customHeight="1" x14ac:dyDescent="0.2">
      <c r="A2" s="1"/>
      <c r="B2" s="1"/>
      <c r="C2" s="1"/>
      <c r="D2" s="1"/>
      <c r="E2" s="1"/>
      <c r="F2" s="1"/>
      <c r="G2" s="32"/>
      <c r="H2" s="1"/>
      <c r="I2" s="1"/>
      <c r="J2" s="18"/>
      <c r="K2" s="1"/>
      <c r="L2" s="1"/>
      <c r="M2" s="1"/>
    </row>
    <row r="3" spans="1:13" ht="34.5" customHeight="1" x14ac:dyDescent="0.25">
      <c r="A3" s="41" t="s">
        <v>109</v>
      </c>
      <c r="B3" s="41"/>
      <c r="C3" s="41"/>
      <c r="D3" s="41"/>
      <c r="E3" s="41"/>
      <c r="F3" s="41"/>
      <c r="G3" s="41"/>
      <c r="H3" s="41"/>
      <c r="I3" s="41"/>
      <c r="J3" s="41"/>
      <c r="K3" s="1"/>
      <c r="L3" s="1"/>
      <c r="M3" s="1"/>
    </row>
    <row r="4" spans="1:13" ht="6" customHeight="1" x14ac:dyDescent="0.2">
      <c r="A4" s="3"/>
      <c r="B4" s="2"/>
      <c r="C4" s="2"/>
      <c r="D4" s="2"/>
      <c r="E4" s="2"/>
      <c r="F4" s="2"/>
      <c r="G4" s="33"/>
      <c r="H4" s="2"/>
      <c r="I4" s="2"/>
      <c r="J4" s="18"/>
      <c r="K4" s="1"/>
      <c r="L4" s="1"/>
      <c r="M4" s="1"/>
    </row>
    <row r="5" spans="1:13" ht="13.15" customHeight="1" x14ac:dyDescent="0.2">
      <c r="A5" s="1"/>
      <c r="B5" s="1"/>
      <c r="C5" s="1"/>
      <c r="D5" s="1"/>
      <c r="E5" s="1"/>
      <c r="F5" s="1"/>
      <c r="G5" s="32"/>
      <c r="H5" s="1"/>
      <c r="I5" s="1"/>
      <c r="J5" s="19" t="s">
        <v>91</v>
      </c>
      <c r="K5" s="1"/>
      <c r="L5" s="1"/>
      <c r="M5" s="1"/>
    </row>
    <row r="6" spans="1:13" ht="47.25" customHeight="1" x14ac:dyDescent="0.2">
      <c r="A6" s="44" t="s">
        <v>92</v>
      </c>
      <c r="B6" s="44" t="s">
        <v>90</v>
      </c>
      <c r="C6" s="46" t="s">
        <v>100</v>
      </c>
      <c r="D6" s="46" t="s">
        <v>110</v>
      </c>
      <c r="E6" s="44" t="s">
        <v>111</v>
      </c>
      <c r="F6" s="42" t="s">
        <v>105</v>
      </c>
      <c r="G6" s="43"/>
      <c r="H6" s="42" t="s">
        <v>106</v>
      </c>
      <c r="I6" s="43"/>
      <c r="J6" s="48" t="s">
        <v>104</v>
      </c>
      <c r="K6" s="1"/>
      <c r="L6" s="1"/>
      <c r="M6" s="1"/>
    </row>
    <row r="7" spans="1:13" ht="15" customHeight="1" x14ac:dyDescent="0.2">
      <c r="A7" s="45"/>
      <c r="B7" s="45"/>
      <c r="C7" s="47"/>
      <c r="D7" s="47"/>
      <c r="E7" s="45"/>
      <c r="F7" s="4" t="s">
        <v>91</v>
      </c>
      <c r="G7" s="24" t="s">
        <v>99</v>
      </c>
      <c r="H7" s="4" t="s">
        <v>91</v>
      </c>
      <c r="I7" s="4" t="s">
        <v>99</v>
      </c>
      <c r="J7" s="49"/>
    </row>
    <row r="8" spans="1:13" ht="25.5" x14ac:dyDescent="0.2">
      <c r="A8" s="23" t="s">
        <v>1</v>
      </c>
      <c r="B8" s="24" t="s">
        <v>2</v>
      </c>
      <c r="C8" s="25">
        <f>C9+C10+C11+C12+C13+C16+C15+C14</f>
        <v>241725.6</v>
      </c>
      <c r="D8" s="25">
        <f>D9+D10+D11+D12+D13+D16+D15+D14</f>
        <v>224638.7</v>
      </c>
      <c r="E8" s="25">
        <f>E9+E10+E11+E12+E13+E14+E16+E15</f>
        <v>222294.8</v>
      </c>
      <c r="F8" s="25">
        <f>E8-C8</f>
        <v>-19430.800000000017</v>
      </c>
      <c r="G8" s="25">
        <f>E8/C8*100</f>
        <v>91.961629219246944</v>
      </c>
      <c r="H8" s="25">
        <f>E8-D8</f>
        <v>-2343.9000000000233</v>
      </c>
      <c r="I8" s="25">
        <f>E8/D8*100</f>
        <v>98.956591183976755</v>
      </c>
      <c r="J8" s="26"/>
    </row>
    <row r="9" spans="1:13" ht="54.75" customHeight="1" outlineLevel="1" x14ac:dyDescent="0.2">
      <c r="A9" s="37" t="s">
        <v>3</v>
      </c>
      <c r="B9" s="8" t="s">
        <v>4</v>
      </c>
      <c r="C9" s="11">
        <v>3674.8</v>
      </c>
      <c r="D9" s="11">
        <v>3919.6</v>
      </c>
      <c r="E9" s="11">
        <v>3865.2</v>
      </c>
      <c r="F9" s="11">
        <f>E9-C9</f>
        <v>190.39999999999964</v>
      </c>
      <c r="G9" s="34">
        <f>E9/C9*100</f>
        <v>105.18123435288996</v>
      </c>
      <c r="H9" s="11">
        <f>E9-D9</f>
        <v>-54.400000000000091</v>
      </c>
      <c r="I9" s="12">
        <f>E9/D9*100</f>
        <v>98.612103275844476</v>
      </c>
      <c r="J9" s="39" t="s">
        <v>107</v>
      </c>
    </row>
    <row r="10" spans="1:13" ht="84.95" customHeight="1" outlineLevel="1" x14ac:dyDescent="0.2">
      <c r="A10" s="37" t="s">
        <v>5</v>
      </c>
      <c r="B10" s="8" t="s">
        <v>6</v>
      </c>
      <c r="C10" s="11">
        <v>9745.7999999999993</v>
      </c>
      <c r="D10" s="11">
        <v>9220</v>
      </c>
      <c r="E10" s="11">
        <v>8759.2000000000007</v>
      </c>
      <c r="F10" s="11">
        <f t="shared" ref="F10:F16" si="0">E10-C10</f>
        <v>-986.59999999999854</v>
      </c>
      <c r="G10" s="34">
        <f>E10/C10*100</f>
        <v>89.87666481971722</v>
      </c>
      <c r="H10" s="11">
        <f t="shared" ref="H10:H16" si="1">E10-D10</f>
        <v>-460.79999999999927</v>
      </c>
      <c r="I10" s="12">
        <f t="shared" ref="I10:I16" si="2">E10/D10*100</f>
        <v>95.002169197396967</v>
      </c>
      <c r="J10" s="17" t="s">
        <v>116</v>
      </c>
    </row>
    <row r="11" spans="1:13" ht="104.1" customHeight="1" outlineLevel="1" x14ac:dyDescent="0.2">
      <c r="A11" s="37" t="s">
        <v>7</v>
      </c>
      <c r="B11" s="8" t="s">
        <v>8</v>
      </c>
      <c r="C11" s="11">
        <v>66968</v>
      </c>
      <c r="D11" s="11">
        <v>67997.899999999994</v>
      </c>
      <c r="E11" s="11">
        <v>67251.199999999997</v>
      </c>
      <c r="F11" s="11">
        <f t="shared" si="0"/>
        <v>283.19999999999709</v>
      </c>
      <c r="G11" s="34">
        <f t="shared" ref="G11:G16" si="3">E11/C11*100</f>
        <v>100.42288854378209</v>
      </c>
      <c r="H11" s="11">
        <f t="shared" si="1"/>
        <v>-746.69999999999709</v>
      </c>
      <c r="I11" s="12">
        <f t="shared" si="2"/>
        <v>98.901877852110147</v>
      </c>
      <c r="J11" s="17"/>
    </row>
    <row r="12" spans="1:13" ht="22.5" customHeight="1" outlineLevel="1" x14ac:dyDescent="0.2">
      <c r="A12" s="37" t="s">
        <v>9</v>
      </c>
      <c r="B12" s="8" t="s">
        <v>10</v>
      </c>
      <c r="C12" s="11">
        <v>2</v>
      </c>
      <c r="D12" s="11">
        <v>2</v>
      </c>
      <c r="E12" s="11">
        <v>2</v>
      </c>
      <c r="F12" s="11">
        <f t="shared" si="0"/>
        <v>0</v>
      </c>
      <c r="G12" s="34">
        <f t="shared" si="3"/>
        <v>100</v>
      </c>
      <c r="H12" s="11">
        <f t="shared" si="1"/>
        <v>0</v>
      </c>
      <c r="I12" s="12">
        <f t="shared" si="2"/>
        <v>100</v>
      </c>
      <c r="J12" s="17"/>
    </row>
    <row r="13" spans="1:13" ht="70.5" customHeight="1" outlineLevel="1" x14ac:dyDescent="0.2">
      <c r="A13" s="37" t="s">
        <v>11</v>
      </c>
      <c r="B13" s="8" t="s">
        <v>12</v>
      </c>
      <c r="C13" s="11">
        <v>28496.1</v>
      </c>
      <c r="D13" s="15">
        <v>27247.1</v>
      </c>
      <c r="E13" s="11">
        <v>27168.5</v>
      </c>
      <c r="F13" s="11">
        <f t="shared" si="0"/>
        <v>-1327.5999999999985</v>
      </c>
      <c r="G13" s="34">
        <f t="shared" si="3"/>
        <v>95.341116854587128</v>
      </c>
      <c r="H13" s="11">
        <f t="shared" si="1"/>
        <v>-78.599999999998545</v>
      </c>
      <c r="I13" s="12">
        <f t="shared" si="2"/>
        <v>99.711528933354373</v>
      </c>
      <c r="J13" s="17"/>
    </row>
    <row r="14" spans="1:13" ht="31.5" customHeight="1" outlineLevel="1" x14ac:dyDescent="0.2">
      <c r="A14" s="37" t="s">
        <v>113</v>
      </c>
      <c r="B14" s="8" t="s">
        <v>112</v>
      </c>
      <c r="C14" s="11">
        <v>9421.6</v>
      </c>
      <c r="D14" s="15">
        <v>8907.2999999999993</v>
      </c>
      <c r="E14" s="11">
        <v>8907.2999999999993</v>
      </c>
      <c r="F14" s="11">
        <f t="shared" si="0"/>
        <v>-514.30000000000109</v>
      </c>
      <c r="G14" s="34">
        <f t="shared" si="3"/>
        <v>94.541266876114449</v>
      </c>
      <c r="H14" s="11">
        <f t="shared" si="1"/>
        <v>0</v>
      </c>
      <c r="I14" s="12">
        <f t="shared" si="2"/>
        <v>100</v>
      </c>
      <c r="J14" s="17" t="s">
        <v>116</v>
      </c>
    </row>
    <row r="15" spans="1:13" ht="31.5" customHeight="1" outlineLevel="1" x14ac:dyDescent="0.2">
      <c r="A15" s="37" t="s">
        <v>13</v>
      </c>
      <c r="B15" s="8" t="s">
        <v>14</v>
      </c>
      <c r="C15" s="11">
        <v>21261.8</v>
      </c>
      <c r="D15" s="15">
        <v>359.2</v>
      </c>
      <c r="E15" s="11">
        <v>0</v>
      </c>
      <c r="F15" s="11">
        <f t="shared" si="0"/>
        <v>-21261.8</v>
      </c>
      <c r="G15" s="34">
        <f>E15/C15*100</f>
        <v>0</v>
      </c>
      <c r="H15" s="11">
        <f t="shared" si="1"/>
        <v>-359.2</v>
      </c>
      <c r="I15" s="12">
        <f t="shared" si="2"/>
        <v>0</v>
      </c>
      <c r="J15" s="39" t="s">
        <v>108</v>
      </c>
    </row>
    <row r="16" spans="1:13" ht="48.75" customHeight="1" outlineLevel="1" x14ac:dyDescent="0.2">
      <c r="A16" s="37" t="s">
        <v>15</v>
      </c>
      <c r="B16" s="8" t="s">
        <v>16</v>
      </c>
      <c r="C16" s="11">
        <v>102155.5</v>
      </c>
      <c r="D16" s="11">
        <v>106985.60000000001</v>
      </c>
      <c r="E16" s="11">
        <v>106341.4</v>
      </c>
      <c r="F16" s="11">
        <f t="shared" si="0"/>
        <v>4185.8999999999942</v>
      </c>
      <c r="G16" s="34">
        <f t="shared" si="3"/>
        <v>104.09757673350921</v>
      </c>
      <c r="H16" s="11">
        <f t="shared" si="1"/>
        <v>-644.20000000001164</v>
      </c>
      <c r="I16" s="12">
        <f t="shared" si="2"/>
        <v>99.397862889959015</v>
      </c>
      <c r="J16" s="39"/>
    </row>
    <row r="17" spans="1:12" ht="61.5" customHeight="1" x14ac:dyDescent="0.2">
      <c r="A17" s="27" t="s">
        <v>17</v>
      </c>
      <c r="B17" s="24" t="s">
        <v>18</v>
      </c>
      <c r="C17" s="25">
        <f>C18+C19+C20</f>
        <v>45883.1</v>
      </c>
      <c r="D17" s="25">
        <f t="shared" ref="D17:E17" si="4">D18+D19+D20</f>
        <v>45883.1</v>
      </c>
      <c r="E17" s="25">
        <f t="shared" si="4"/>
        <v>45250.6</v>
      </c>
      <c r="F17" s="25">
        <f>E17-C17</f>
        <v>-632.5</v>
      </c>
      <c r="G17" s="25">
        <f>E17/C17*100</f>
        <v>98.621496803834091</v>
      </c>
      <c r="H17" s="25">
        <f>E17-D17</f>
        <v>-632.5</v>
      </c>
      <c r="I17" s="25">
        <f>E17/D17*100</f>
        <v>98.621496803834091</v>
      </c>
      <c r="J17" s="28"/>
    </row>
    <row r="18" spans="1:12" ht="45" customHeight="1" outlineLevel="1" x14ac:dyDescent="0.2">
      <c r="A18" s="37" t="s">
        <v>102</v>
      </c>
      <c r="B18" s="8" t="s">
        <v>19</v>
      </c>
      <c r="C18" s="11">
        <v>50</v>
      </c>
      <c r="D18" s="11">
        <v>50</v>
      </c>
      <c r="E18" s="12">
        <v>50</v>
      </c>
      <c r="F18" s="12">
        <f>E18-C18</f>
        <v>0</v>
      </c>
      <c r="G18" s="34">
        <f t="shared" ref="G18:G58" si="5">E18/C18*100</f>
        <v>100</v>
      </c>
      <c r="H18" s="12">
        <f>E18-D18</f>
        <v>0</v>
      </c>
      <c r="I18" s="12">
        <f t="shared" ref="I18:I20" si="6">E18/D18*100</f>
        <v>100</v>
      </c>
      <c r="J18" s="39"/>
    </row>
    <row r="19" spans="1:12" ht="70.5" customHeight="1" outlineLevel="1" x14ac:dyDescent="0.2">
      <c r="A19" s="37" t="s">
        <v>103</v>
      </c>
      <c r="B19" s="8" t="s">
        <v>101</v>
      </c>
      <c r="C19" s="11">
        <v>36154</v>
      </c>
      <c r="D19" s="11">
        <v>37499</v>
      </c>
      <c r="E19" s="13">
        <v>37499.1</v>
      </c>
      <c r="F19" s="12">
        <f t="shared" ref="F19:F20" si="7">E19-C19</f>
        <v>1345.0999999999985</v>
      </c>
      <c r="G19" s="34">
        <f t="shared" si="5"/>
        <v>103.72047352989986</v>
      </c>
      <c r="H19" s="12">
        <f t="shared" ref="H19:H20" si="8">E19-D19</f>
        <v>9.9999999998544808E-2</v>
      </c>
      <c r="I19" s="12">
        <f>E19/D19*100</f>
        <v>100.00026667377797</v>
      </c>
      <c r="J19" s="17"/>
      <c r="L19" s="9"/>
    </row>
    <row r="20" spans="1:12" ht="54.75" customHeight="1" outlineLevel="1" x14ac:dyDescent="0.2">
      <c r="A20" s="37" t="s">
        <v>20</v>
      </c>
      <c r="B20" s="8" t="s">
        <v>21</v>
      </c>
      <c r="C20" s="11">
        <v>9679.1</v>
      </c>
      <c r="D20" s="11">
        <v>8334.1</v>
      </c>
      <c r="E20" s="13">
        <v>7701.5</v>
      </c>
      <c r="F20" s="12">
        <f t="shared" si="7"/>
        <v>-1977.6000000000004</v>
      </c>
      <c r="G20" s="34">
        <f t="shared" si="5"/>
        <v>79.568348296845784</v>
      </c>
      <c r="H20" s="12">
        <f t="shared" si="8"/>
        <v>-632.60000000000036</v>
      </c>
      <c r="I20" s="12">
        <f t="shared" si="6"/>
        <v>92.409498326153994</v>
      </c>
      <c r="J20" s="39" t="s">
        <v>117</v>
      </c>
      <c r="L20" s="9"/>
    </row>
    <row r="21" spans="1:12" ht="30" customHeight="1" x14ac:dyDescent="0.2">
      <c r="A21" s="23" t="s">
        <v>22</v>
      </c>
      <c r="B21" s="24" t="s">
        <v>23</v>
      </c>
      <c r="C21" s="25">
        <f>C22+C23+C24+C25</f>
        <v>286554.30000000005</v>
      </c>
      <c r="D21" s="25">
        <f t="shared" ref="D21:E21" si="9">D22+D23+D24+D25</f>
        <v>278167.59999999998</v>
      </c>
      <c r="E21" s="25">
        <f t="shared" si="9"/>
        <v>217574.7</v>
      </c>
      <c r="F21" s="25">
        <f>E21-C21</f>
        <v>-68979.600000000035</v>
      </c>
      <c r="G21" s="25">
        <f t="shared" si="5"/>
        <v>75.92791313897574</v>
      </c>
      <c r="H21" s="25">
        <f>E21-D21</f>
        <v>-60592.899999999965</v>
      </c>
      <c r="I21" s="25">
        <f>E21/D21*100</f>
        <v>78.217125215158063</v>
      </c>
      <c r="J21" s="28"/>
    </row>
    <row r="22" spans="1:12" ht="93" customHeight="1" outlineLevel="1" x14ac:dyDescent="0.2">
      <c r="A22" s="37" t="s">
        <v>24</v>
      </c>
      <c r="B22" s="8" t="s">
        <v>25</v>
      </c>
      <c r="C22" s="11">
        <v>21923</v>
      </c>
      <c r="D22" s="11">
        <v>10502.7</v>
      </c>
      <c r="E22" s="13">
        <v>8425.6</v>
      </c>
      <c r="F22" s="13">
        <f>E22-C22</f>
        <v>-13497.4</v>
      </c>
      <c r="G22" s="34">
        <f t="shared" si="5"/>
        <v>38.432696255074582</v>
      </c>
      <c r="H22" s="13">
        <f>E22-D22</f>
        <v>-2077.1000000000004</v>
      </c>
      <c r="I22" s="12">
        <f>E22/D22*100</f>
        <v>80.223180705913705</v>
      </c>
      <c r="J22" s="16" t="s">
        <v>124</v>
      </c>
    </row>
    <row r="23" spans="1:12" ht="30" customHeight="1" outlineLevel="1" x14ac:dyDescent="0.2">
      <c r="A23" s="37" t="s">
        <v>26</v>
      </c>
      <c r="B23" s="8" t="s">
        <v>27</v>
      </c>
      <c r="C23" s="11">
        <v>900</v>
      </c>
      <c r="D23" s="11">
        <v>900</v>
      </c>
      <c r="E23" s="12">
        <v>0</v>
      </c>
      <c r="F23" s="13">
        <f t="shared" ref="F23:F24" si="10">E23-C23</f>
        <v>-900</v>
      </c>
      <c r="G23" s="34">
        <f t="shared" si="5"/>
        <v>0</v>
      </c>
      <c r="H23" s="13">
        <f t="shared" ref="H23:H25" si="11">E23-D23</f>
        <v>-900</v>
      </c>
      <c r="I23" s="12">
        <f t="shared" ref="I23:I25" si="12">E23/D23*100</f>
        <v>0</v>
      </c>
      <c r="J23" s="16"/>
    </row>
    <row r="24" spans="1:12" ht="252.75" customHeight="1" outlineLevel="1" x14ac:dyDescent="0.2">
      <c r="A24" s="37" t="s">
        <v>28</v>
      </c>
      <c r="B24" s="8" t="s">
        <v>29</v>
      </c>
      <c r="C24" s="11">
        <v>255794.9</v>
      </c>
      <c r="D24" s="11">
        <v>258258.8</v>
      </c>
      <c r="E24" s="12">
        <v>200766</v>
      </c>
      <c r="F24" s="13">
        <f t="shared" si="10"/>
        <v>-55028.899999999994</v>
      </c>
      <c r="G24" s="34">
        <f t="shared" si="5"/>
        <v>78.48710040739671</v>
      </c>
      <c r="H24" s="13">
        <f t="shared" si="11"/>
        <v>-57492.799999999988</v>
      </c>
      <c r="I24" s="12">
        <f t="shared" si="12"/>
        <v>77.738299721055</v>
      </c>
      <c r="J24" s="39" t="s">
        <v>128</v>
      </c>
    </row>
    <row r="25" spans="1:12" ht="144" customHeight="1" outlineLevel="1" x14ac:dyDescent="0.2">
      <c r="A25" s="37" t="s">
        <v>30</v>
      </c>
      <c r="B25" s="8" t="s">
        <v>31</v>
      </c>
      <c r="C25" s="11">
        <v>7936.4</v>
      </c>
      <c r="D25" s="11">
        <v>8506.1</v>
      </c>
      <c r="E25" s="12">
        <v>8383.1</v>
      </c>
      <c r="F25" s="13">
        <f>E25-C25</f>
        <v>446.70000000000073</v>
      </c>
      <c r="G25" s="34">
        <f>E25/C25*100</f>
        <v>105.62849654755307</v>
      </c>
      <c r="H25" s="13">
        <f t="shared" si="11"/>
        <v>-123</v>
      </c>
      <c r="I25" s="12">
        <f t="shared" si="12"/>
        <v>98.55397890925336</v>
      </c>
      <c r="J25" s="16" t="s">
        <v>126</v>
      </c>
    </row>
    <row r="26" spans="1:12" ht="45.75" customHeight="1" x14ac:dyDescent="0.2">
      <c r="A26" s="27" t="s">
        <v>32</v>
      </c>
      <c r="B26" s="24" t="s">
        <v>33</v>
      </c>
      <c r="C26" s="25">
        <f>C27+C28+C29+C30</f>
        <v>779293.6</v>
      </c>
      <c r="D26" s="25">
        <f>D27+D28+D29+D30</f>
        <v>1362738.9000000001</v>
      </c>
      <c r="E26" s="25">
        <f>E27+E28+E29+E30</f>
        <v>1335811</v>
      </c>
      <c r="F26" s="25">
        <f>E26-C26</f>
        <v>556517.4</v>
      </c>
      <c r="G26" s="25">
        <f t="shared" si="5"/>
        <v>171.41305921157314</v>
      </c>
      <c r="H26" s="25">
        <f>E26-D26</f>
        <v>-26927.90000000014</v>
      </c>
      <c r="I26" s="25">
        <f>E26/D26*100</f>
        <v>98.023986840032222</v>
      </c>
      <c r="J26" s="26"/>
    </row>
    <row r="27" spans="1:12" ht="93.75" customHeight="1" outlineLevel="1" x14ac:dyDescent="0.2">
      <c r="A27" s="37" t="s">
        <v>34</v>
      </c>
      <c r="B27" s="8" t="s">
        <v>35</v>
      </c>
      <c r="C27" s="14">
        <v>18392.099999999999</v>
      </c>
      <c r="D27" s="14">
        <v>632980.80000000005</v>
      </c>
      <c r="E27" s="12">
        <v>631767.5</v>
      </c>
      <c r="F27" s="12">
        <f>E27-C27</f>
        <v>613375.4</v>
      </c>
      <c r="G27" s="34">
        <f t="shared" si="5"/>
        <v>3434.9938288721787</v>
      </c>
      <c r="H27" s="12">
        <f>E27-D27</f>
        <v>-1213.3000000000466</v>
      </c>
      <c r="I27" s="12">
        <f>E27/D27*100</f>
        <v>99.808319620437132</v>
      </c>
      <c r="J27" s="16" t="s">
        <v>125</v>
      </c>
    </row>
    <row r="28" spans="1:12" ht="357.75" customHeight="1" outlineLevel="1" x14ac:dyDescent="0.2">
      <c r="A28" s="37" t="s">
        <v>36</v>
      </c>
      <c r="B28" s="8" t="s">
        <v>37</v>
      </c>
      <c r="C28" s="14">
        <v>382332.4</v>
      </c>
      <c r="D28" s="14">
        <v>242358.2</v>
      </c>
      <c r="E28" s="12">
        <v>224884.3</v>
      </c>
      <c r="F28" s="12">
        <f t="shared" ref="F28:F30" si="13">E28-C28</f>
        <v>-157448.10000000003</v>
      </c>
      <c r="G28" s="34">
        <f t="shared" si="5"/>
        <v>58.81905378670497</v>
      </c>
      <c r="H28" s="12">
        <f>E28-D28</f>
        <v>-17473.900000000023</v>
      </c>
      <c r="I28" s="12">
        <f>E28/D28*100</f>
        <v>92.790052079937865</v>
      </c>
      <c r="J28" s="40" t="s">
        <v>129</v>
      </c>
    </row>
    <row r="29" spans="1:12" ht="276.75" customHeight="1" outlineLevel="1" x14ac:dyDescent="0.2">
      <c r="A29" s="37" t="s">
        <v>38</v>
      </c>
      <c r="B29" s="8" t="s">
        <v>39</v>
      </c>
      <c r="C29" s="14">
        <v>322042.7</v>
      </c>
      <c r="D29" s="14">
        <v>433890.1</v>
      </c>
      <c r="E29" s="12">
        <v>426683</v>
      </c>
      <c r="F29" s="12">
        <f t="shared" si="13"/>
        <v>104640.29999999999</v>
      </c>
      <c r="G29" s="34">
        <f t="shared" si="5"/>
        <v>132.49267876589036</v>
      </c>
      <c r="H29" s="12">
        <f t="shared" ref="H29:H30" si="14">E29-D29</f>
        <v>-7207.0999999999767</v>
      </c>
      <c r="I29" s="12">
        <f t="shared" ref="I29:I30" si="15">E29/D29*100</f>
        <v>98.338957261297281</v>
      </c>
      <c r="J29" s="40" t="s">
        <v>130</v>
      </c>
    </row>
    <row r="30" spans="1:12" ht="90.75" customHeight="1" outlineLevel="1" x14ac:dyDescent="0.2">
      <c r="A30" s="37" t="s">
        <v>40</v>
      </c>
      <c r="B30" s="8" t="s">
        <v>41</v>
      </c>
      <c r="C30" s="14">
        <v>56526.400000000001</v>
      </c>
      <c r="D30" s="14">
        <v>53509.8</v>
      </c>
      <c r="E30" s="12">
        <v>52476.2</v>
      </c>
      <c r="F30" s="12">
        <f t="shared" si="13"/>
        <v>-4050.2000000000044</v>
      </c>
      <c r="G30" s="34">
        <f t="shared" si="5"/>
        <v>92.83485238755695</v>
      </c>
      <c r="H30" s="12">
        <f t="shared" si="14"/>
        <v>-1033.6000000000058</v>
      </c>
      <c r="I30" s="12">
        <f t="shared" si="15"/>
        <v>98.068391210581979</v>
      </c>
      <c r="J30" s="16" t="s">
        <v>131</v>
      </c>
    </row>
    <row r="31" spans="1:12" ht="30.75" customHeight="1" x14ac:dyDescent="0.2">
      <c r="A31" s="23" t="s">
        <v>42</v>
      </c>
      <c r="B31" s="24" t="s">
        <v>43</v>
      </c>
      <c r="C31" s="25">
        <f>C32</f>
        <v>22707</v>
      </c>
      <c r="D31" s="25">
        <f>D32</f>
        <v>23107</v>
      </c>
      <c r="E31" s="25">
        <f>E32</f>
        <v>15605.9</v>
      </c>
      <c r="F31" s="25">
        <f>E31-C31</f>
        <v>-7101.1</v>
      </c>
      <c r="G31" s="25">
        <f>G32</f>
        <v>68.72726472013035</v>
      </c>
      <c r="H31" s="25">
        <f>E31-D31</f>
        <v>-7501.1</v>
      </c>
      <c r="I31" s="25">
        <f>E31/D31*100</f>
        <v>67.537542735967463</v>
      </c>
      <c r="J31" s="26"/>
    </row>
    <row r="32" spans="1:12" ht="57.75" customHeight="1" outlineLevel="1" x14ac:dyDescent="0.2">
      <c r="A32" s="37" t="s">
        <v>44</v>
      </c>
      <c r="B32" s="8" t="s">
        <v>45</v>
      </c>
      <c r="C32" s="11">
        <v>22707</v>
      </c>
      <c r="D32" s="11">
        <v>23107</v>
      </c>
      <c r="E32" s="13">
        <v>15605.9</v>
      </c>
      <c r="F32" s="13">
        <f>E32-C32</f>
        <v>-7101.1</v>
      </c>
      <c r="G32" s="34">
        <f t="shared" si="5"/>
        <v>68.72726472013035</v>
      </c>
      <c r="H32" s="13">
        <f>E32-D32</f>
        <v>-7501.1</v>
      </c>
      <c r="I32" s="12">
        <f>E32/D32*100</f>
        <v>67.537542735967463</v>
      </c>
      <c r="J32" s="16" t="s">
        <v>127</v>
      </c>
    </row>
    <row r="33" spans="1:10" ht="18" customHeight="1" x14ac:dyDescent="0.2">
      <c r="A33" s="23" t="s">
        <v>46</v>
      </c>
      <c r="B33" s="24" t="s">
        <v>47</v>
      </c>
      <c r="C33" s="25">
        <f>C34+C35+C36+C37+C38+C39</f>
        <v>1757009.1</v>
      </c>
      <c r="D33" s="25">
        <f t="shared" ref="D33:E33" si="16">D34+D35+D36+D37+D38+D39</f>
        <v>1865951.9999999998</v>
      </c>
      <c r="E33" s="25">
        <f t="shared" si="16"/>
        <v>1806972.4</v>
      </c>
      <c r="F33" s="25">
        <f>E33-C33</f>
        <v>49963.299999999814</v>
      </c>
      <c r="G33" s="25">
        <f t="shared" si="5"/>
        <v>102.84365630206467</v>
      </c>
      <c r="H33" s="25">
        <f>E33-D33</f>
        <v>-58979.59999999986</v>
      </c>
      <c r="I33" s="25">
        <f>E33/D33*100</f>
        <v>96.839168424482523</v>
      </c>
      <c r="J33" s="26"/>
    </row>
    <row r="34" spans="1:10" ht="45.75" customHeight="1" outlineLevel="1" x14ac:dyDescent="0.2">
      <c r="A34" s="37" t="s">
        <v>48</v>
      </c>
      <c r="B34" s="8" t="s">
        <v>49</v>
      </c>
      <c r="C34" s="11">
        <v>495253.6</v>
      </c>
      <c r="D34" s="11">
        <v>428183.1</v>
      </c>
      <c r="E34" s="12">
        <v>420401.7</v>
      </c>
      <c r="F34" s="12">
        <f>E34-C34</f>
        <v>-74851.899999999965</v>
      </c>
      <c r="G34" s="34">
        <f t="shared" si="5"/>
        <v>84.886147218314022</v>
      </c>
      <c r="H34" s="12">
        <f>E34-D34</f>
        <v>-7781.3999999999651</v>
      </c>
      <c r="I34" s="12">
        <f>E34/D34*100</f>
        <v>98.182693338433964</v>
      </c>
      <c r="J34" s="17"/>
    </row>
    <row r="35" spans="1:10" ht="134.25" customHeight="1" outlineLevel="1" x14ac:dyDescent="0.2">
      <c r="A35" s="37" t="s">
        <v>50</v>
      </c>
      <c r="B35" s="8" t="s">
        <v>51</v>
      </c>
      <c r="C35" s="11">
        <v>1083335.8</v>
      </c>
      <c r="D35" s="11">
        <v>1240368.2</v>
      </c>
      <c r="E35" s="12">
        <v>1211279.3999999999</v>
      </c>
      <c r="F35" s="12">
        <f t="shared" ref="F35:F38" si="17">E35-C35</f>
        <v>127943.59999999986</v>
      </c>
      <c r="G35" s="34">
        <f t="shared" si="5"/>
        <v>111.81015157073179</v>
      </c>
      <c r="H35" s="12">
        <f>E35-D35</f>
        <v>-29088.800000000047</v>
      </c>
      <c r="I35" s="12">
        <f>E35/D35*100</f>
        <v>97.654825397813326</v>
      </c>
      <c r="J35" s="39" t="s">
        <v>133</v>
      </c>
    </row>
    <row r="36" spans="1:10" ht="45.75" customHeight="1" outlineLevel="1" x14ac:dyDescent="0.2">
      <c r="A36" s="37" t="s">
        <v>93</v>
      </c>
      <c r="B36" s="8" t="s">
        <v>94</v>
      </c>
      <c r="C36" s="11">
        <v>112021.3</v>
      </c>
      <c r="D36" s="11">
        <v>129681.4</v>
      </c>
      <c r="E36" s="12">
        <v>108715</v>
      </c>
      <c r="F36" s="12">
        <f t="shared" si="17"/>
        <v>-3306.3000000000029</v>
      </c>
      <c r="G36" s="34">
        <f t="shared" si="5"/>
        <v>97.04850773915318</v>
      </c>
      <c r="H36" s="12">
        <f t="shared" ref="H36:H39" si="18">E36-D36</f>
        <v>-20966.399999999994</v>
      </c>
      <c r="I36" s="12">
        <f t="shared" ref="I36:I39" si="19">E36/D36*100</f>
        <v>83.83237688673934</v>
      </c>
      <c r="J36" s="16"/>
    </row>
    <row r="37" spans="1:10" ht="39" customHeight="1" outlineLevel="1" x14ac:dyDescent="0.2">
      <c r="A37" s="37" t="s">
        <v>52</v>
      </c>
      <c r="B37" s="8" t="s">
        <v>53</v>
      </c>
      <c r="C37" s="11">
        <v>0</v>
      </c>
      <c r="D37" s="11">
        <v>0</v>
      </c>
      <c r="E37" s="12">
        <v>0</v>
      </c>
      <c r="F37" s="12">
        <f t="shared" si="17"/>
        <v>0</v>
      </c>
      <c r="G37" s="34" t="e">
        <f t="shared" si="5"/>
        <v>#DIV/0!</v>
      </c>
      <c r="H37" s="12">
        <f t="shared" si="18"/>
        <v>0</v>
      </c>
      <c r="I37" s="12" t="e">
        <f t="shared" si="19"/>
        <v>#DIV/0!</v>
      </c>
      <c r="J37" s="39"/>
    </row>
    <row r="38" spans="1:10" ht="47.25" customHeight="1" outlineLevel="1" x14ac:dyDescent="0.2">
      <c r="A38" s="37" t="s">
        <v>54</v>
      </c>
      <c r="B38" s="8" t="s">
        <v>55</v>
      </c>
      <c r="C38" s="11">
        <v>3826.8</v>
      </c>
      <c r="D38" s="11">
        <v>3873.5</v>
      </c>
      <c r="E38" s="12">
        <v>3873.5</v>
      </c>
      <c r="F38" s="12">
        <f t="shared" si="17"/>
        <v>46.699999999999818</v>
      </c>
      <c r="G38" s="34">
        <f t="shared" si="5"/>
        <v>101.22034075467754</v>
      </c>
      <c r="H38" s="12">
        <f t="shared" si="18"/>
        <v>0</v>
      </c>
      <c r="I38" s="12">
        <f t="shared" si="19"/>
        <v>100</v>
      </c>
      <c r="J38" s="39"/>
    </row>
    <row r="39" spans="1:10" ht="54" customHeight="1" outlineLevel="1" x14ac:dyDescent="0.2">
      <c r="A39" s="37" t="s">
        <v>56</v>
      </c>
      <c r="B39" s="8" t="s">
        <v>57</v>
      </c>
      <c r="C39" s="11">
        <v>62571.6</v>
      </c>
      <c r="D39" s="11">
        <v>63845.8</v>
      </c>
      <c r="E39" s="12">
        <v>62702.8</v>
      </c>
      <c r="F39" s="12">
        <f t="shared" ref="F39:F46" si="20">E39-C39</f>
        <v>131.20000000000437</v>
      </c>
      <c r="G39" s="34">
        <f t="shared" si="5"/>
        <v>100.20967979083164</v>
      </c>
      <c r="H39" s="12">
        <f t="shared" si="18"/>
        <v>-1143</v>
      </c>
      <c r="I39" s="12">
        <f t="shared" si="19"/>
        <v>98.209749114272199</v>
      </c>
      <c r="J39" s="21"/>
    </row>
    <row r="40" spans="1:10" ht="33" customHeight="1" x14ac:dyDescent="0.2">
      <c r="A40" s="27" t="s">
        <v>58</v>
      </c>
      <c r="B40" s="24" t="s">
        <v>59</v>
      </c>
      <c r="C40" s="25">
        <f>C41+C42</f>
        <v>101636.3</v>
      </c>
      <c r="D40" s="25">
        <f>D41+D42</f>
        <v>130821.5</v>
      </c>
      <c r="E40" s="25">
        <f>E41+E42</f>
        <v>124603.8</v>
      </c>
      <c r="F40" s="25">
        <f t="shared" si="20"/>
        <v>22967.5</v>
      </c>
      <c r="G40" s="25">
        <f t="shared" si="5"/>
        <v>122.5977332901729</v>
      </c>
      <c r="H40" s="25">
        <f>E40-D40</f>
        <v>-6217.6999999999971</v>
      </c>
      <c r="I40" s="25">
        <f t="shared" ref="I40:I46" si="21">E40/D40*100</f>
        <v>95.247187962223336</v>
      </c>
      <c r="J40" s="26"/>
    </row>
    <row r="41" spans="1:10" ht="98.25" customHeight="1" outlineLevel="1" x14ac:dyDescent="0.2">
      <c r="A41" s="37" t="s">
        <v>60</v>
      </c>
      <c r="B41" s="8" t="s">
        <v>61</v>
      </c>
      <c r="C41" s="11">
        <v>69544.3</v>
      </c>
      <c r="D41" s="11">
        <v>98408.3</v>
      </c>
      <c r="E41" s="12">
        <v>92944.6</v>
      </c>
      <c r="F41" s="12">
        <f t="shared" si="20"/>
        <v>23400.300000000003</v>
      </c>
      <c r="G41" s="34">
        <f t="shared" si="5"/>
        <v>133.64804879767286</v>
      </c>
      <c r="H41" s="12">
        <f>E41-D41</f>
        <v>-5463.6999999999971</v>
      </c>
      <c r="I41" s="12">
        <f t="shared" si="21"/>
        <v>94.447927664638044</v>
      </c>
      <c r="J41" s="39" t="s">
        <v>132</v>
      </c>
    </row>
    <row r="42" spans="1:10" ht="53.25" customHeight="1" outlineLevel="1" x14ac:dyDescent="0.2">
      <c r="A42" s="37" t="s">
        <v>62</v>
      </c>
      <c r="B42" s="8" t="s">
        <v>63</v>
      </c>
      <c r="C42" s="11">
        <v>32092</v>
      </c>
      <c r="D42" s="11">
        <v>32413.200000000001</v>
      </c>
      <c r="E42" s="12">
        <v>31659.200000000001</v>
      </c>
      <c r="F42" s="12">
        <f t="shared" si="20"/>
        <v>-432.79999999999927</v>
      </c>
      <c r="G42" s="34">
        <f t="shared" si="5"/>
        <v>98.651377290290426</v>
      </c>
      <c r="H42" s="12">
        <f>E42-D42</f>
        <v>-754</v>
      </c>
      <c r="I42" s="12">
        <f t="shared" si="21"/>
        <v>97.673787222489608</v>
      </c>
      <c r="J42" s="20"/>
    </row>
    <row r="43" spans="1:10" ht="18.75" customHeight="1" x14ac:dyDescent="0.2">
      <c r="A43" s="27" t="s">
        <v>64</v>
      </c>
      <c r="B43" s="24" t="s">
        <v>65</v>
      </c>
      <c r="C43" s="25">
        <f>C44</f>
        <v>802.2</v>
      </c>
      <c r="D43" s="25">
        <f>D44</f>
        <v>802.2</v>
      </c>
      <c r="E43" s="25">
        <f>E44</f>
        <v>798.8</v>
      </c>
      <c r="F43" s="25">
        <f t="shared" si="20"/>
        <v>-3.4000000000000909</v>
      </c>
      <c r="G43" s="25">
        <f t="shared" si="5"/>
        <v>99.576165544751916</v>
      </c>
      <c r="H43" s="25">
        <f>E43-D43</f>
        <v>-3.4000000000000909</v>
      </c>
      <c r="I43" s="25">
        <f t="shared" si="21"/>
        <v>99.576165544751916</v>
      </c>
      <c r="J43" s="26"/>
    </row>
    <row r="44" spans="1:10" ht="54.75" customHeight="1" outlineLevel="1" x14ac:dyDescent="0.2">
      <c r="A44" s="37" t="s">
        <v>66</v>
      </c>
      <c r="B44" s="8" t="s">
        <v>67</v>
      </c>
      <c r="C44" s="11">
        <v>802.2</v>
      </c>
      <c r="D44" s="11">
        <v>802.2</v>
      </c>
      <c r="E44" s="13">
        <v>798.8</v>
      </c>
      <c r="F44" s="13">
        <f t="shared" si="20"/>
        <v>-3.4000000000000909</v>
      </c>
      <c r="G44" s="34">
        <f t="shared" si="5"/>
        <v>99.576165544751916</v>
      </c>
      <c r="H44" s="13">
        <f>E44-D44*100</f>
        <v>-79421.2</v>
      </c>
      <c r="I44" s="12">
        <f t="shared" si="21"/>
        <v>99.576165544751916</v>
      </c>
      <c r="J44" s="17"/>
    </row>
    <row r="45" spans="1:10" ht="18" customHeight="1" x14ac:dyDescent="0.2">
      <c r="A45" s="27" t="s">
        <v>68</v>
      </c>
      <c r="B45" s="24" t="s">
        <v>69</v>
      </c>
      <c r="C45" s="25">
        <f>C46+C47+C48+C49</f>
        <v>165773.29999999999</v>
      </c>
      <c r="D45" s="25">
        <f t="shared" ref="D45:E45" si="22">D46+D47+D48+D49</f>
        <v>199508.99999999997</v>
      </c>
      <c r="E45" s="25">
        <f t="shared" si="22"/>
        <v>196530.69999999998</v>
      </c>
      <c r="F45" s="25">
        <f t="shared" si="20"/>
        <v>30757.399999999994</v>
      </c>
      <c r="G45" s="25">
        <f t="shared" si="5"/>
        <v>118.55389257498041</v>
      </c>
      <c r="H45" s="25">
        <f>E45-D45</f>
        <v>-2978.2999999999884</v>
      </c>
      <c r="I45" s="25">
        <f t="shared" si="21"/>
        <v>98.507185139517517</v>
      </c>
      <c r="J45" s="26"/>
    </row>
    <row r="46" spans="1:10" ht="30" customHeight="1" outlineLevel="1" x14ac:dyDescent="0.2">
      <c r="A46" s="37" t="s">
        <v>70</v>
      </c>
      <c r="B46" s="8" t="s">
        <v>71</v>
      </c>
      <c r="C46" s="11">
        <v>5151</v>
      </c>
      <c r="D46" s="11">
        <v>4922.5</v>
      </c>
      <c r="E46" s="12">
        <v>4922.5</v>
      </c>
      <c r="F46" s="12">
        <f t="shared" si="20"/>
        <v>-228.5</v>
      </c>
      <c r="G46" s="34">
        <f t="shared" si="5"/>
        <v>95.563968161522041</v>
      </c>
      <c r="H46" s="12">
        <f>E46-D46</f>
        <v>0</v>
      </c>
      <c r="I46" s="12">
        <f t="shared" si="21"/>
        <v>100</v>
      </c>
      <c r="J46" s="39"/>
    </row>
    <row r="47" spans="1:10" ht="60" customHeight="1" outlineLevel="1" x14ac:dyDescent="0.2">
      <c r="A47" s="37" t="s">
        <v>72</v>
      </c>
      <c r="B47" s="8" t="s">
        <v>73</v>
      </c>
      <c r="C47" s="11">
        <v>5700.6</v>
      </c>
      <c r="D47" s="11">
        <v>7942.4</v>
      </c>
      <c r="E47" s="12">
        <v>7937.3</v>
      </c>
      <c r="F47" s="12">
        <f t="shared" ref="F47:F49" si="23">E47-C47</f>
        <v>2236.6999999999998</v>
      </c>
      <c r="G47" s="34">
        <f t="shared" si="5"/>
        <v>139.23622074869311</v>
      </c>
      <c r="H47" s="12">
        <f t="shared" ref="H47:H49" si="24">E47-D47</f>
        <v>-5.0999999999994543</v>
      </c>
      <c r="I47" s="12">
        <f t="shared" ref="I47:I49" si="25">E47/D47*100</f>
        <v>99.935787671232873</v>
      </c>
      <c r="J47" s="39" t="s">
        <v>122</v>
      </c>
    </row>
    <row r="48" spans="1:10" ht="57.75" customHeight="1" outlineLevel="1" x14ac:dyDescent="0.2">
      <c r="A48" s="37" t="s">
        <v>74</v>
      </c>
      <c r="B48" s="8" t="s">
        <v>75</v>
      </c>
      <c r="C48" s="11">
        <v>150138.4</v>
      </c>
      <c r="D48" s="11">
        <v>181860.8</v>
      </c>
      <c r="E48" s="12">
        <v>178887.6</v>
      </c>
      <c r="F48" s="12">
        <f t="shared" si="23"/>
        <v>28749.200000000012</v>
      </c>
      <c r="G48" s="34">
        <f t="shared" si="5"/>
        <v>119.14846568233044</v>
      </c>
      <c r="H48" s="12">
        <f t="shared" si="24"/>
        <v>-2973.1999999999825</v>
      </c>
      <c r="I48" s="12">
        <f t="shared" si="25"/>
        <v>98.365123215118388</v>
      </c>
      <c r="J48" s="39" t="s">
        <v>121</v>
      </c>
    </row>
    <row r="49" spans="1:10" ht="30" customHeight="1" outlineLevel="1" x14ac:dyDescent="0.2">
      <c r="A49" s="37" t="s">
        <v>97</v>
      </c>
      <c r="B49" s="8" t="s">
        <v>98</v>
      </c>
      <c r="C49" s="11">
        <v>4783.3</v>
      </c>
      <c r="D49" s="11">
        <v>4783.3</v>
      </c>
      <c r="E49" s="12">
        <v>4783.3</v>
      </c>
      <c r="F49" s="12">
        <f t="shared" si="23"/>
        <v>0</v>
      </c>
      <c r="G49" s="34">
        <f t="shared" si="5"/>
        <v>100</v>
      </c>
      <c r="H49" s="12">
        <f t="shared" si="24"/>
        <v>0</v>
      </c>
      <c r="I49" s="12">
        <f t="shared" si="25"/>
        <v>100</v>
      </c>
      <c r="J49" s="21"/>
    </row>
    <row r="50" spans="1:10" ht="25.5" x14ac:dyDescent="0.2">
      <c r="A50" s="23" t="s">
        <v>76</v>
      </c>
      <c r="B50" s="24" t="s">
        <v>77</v>
      </c>
      <c r="C50" s="25">
        <f>C51+C52+C53+C54</f>
        <v>145267.09999999998</v>
      </c>
      <c r="D50" s="25">
        <f>D51+D52+D53+D54</f>
        <v>140491</v>
      </c>
      <c r="E50" s="25">
        <f>E51+E52+E53+E54</f>
        <v>140491</v>
      </c>
      <c r="F50" s="25">
        <f>E50-C50</f>
        <v>-4776.0999999999767</v>
      </c>
      <c r="G50" s="25">
        <f t="shared" si="5"/>
        <v>96.712194295886704</v>
      </c>
      <c r="H50" s="25">
        <f>E50-D50</f>
        <v>0</v>
      </c>
      <c r="I50" s="25">
        <f>E50/D50*100</f>
        <v>100</v>
      </c>
      <c r="J50" s="26"/>
    </row>
    <row r="51" spans="1:10" ht="72.75" customHeight="1" x14ac:dyDescent="0.2">
      <c r="A51" s="37" t="s">
        <v>95</v>
      </c>
      <c r="B51" s="8" t="s">
        <v>96</v>
      </c>
      <c r="C51" s="11">
        <v>63651.1</v>
      </c>
      <c r="D51" s="11">
        <v>6003</v>
      </c>
      <c r="E51" s="11">
        <v>6003</v>
      </c>
      <c r="F51" s="11">
        <f>E51-C51</f>
        <v>-57648.1</v>
      </c>
      <c r="G51" s="35">
        <f t="shared" si="5"/>
        <v>9.4311017405826458</v>
      </c>
      <c r="H51" s="11">
        <f>E51-D51</f>
        <v>0</v>
      </c>
      <c r="I51" s="11">
        <f>E51/D51*100</f>
        <v>100</v>
      </c>
      <c r="J51" s="39" t="s">
        <v>120</v>
      </c>
    </row>
    <row r="52" spans="1:10" ht="31.5" customHeight="1" outlineLevel="1" x14ac:dyDescent="0.2">
      <c r="A52" s="37" t="s">
        <v>78</v>
      </c>
      <c r="B52" s="8" t="s">
        <v>79</v>
      </c>
      <c r="C52" s="11">
        <v>76555.7</v>
      </c>
      <c r="D52" s="11">
        <v>77515.7</v>
      </c>
      <c r="E52" s="12">
        <v>77515.7</v>
      </c>
      <c r="F52" s="11">
        <f t="shared" ref="F52:F54" si="26">E52-C52</f>
        <v>960</v>
      </c>
      <c r="G52" s="34">
        <f t="shared" si="5"/>
        <v>101.25398892571029</v>
      </c>
      <c r="H52" s="11">
        <f t="shared" ref="H52:H54" si="27">E52-D52</f>
        <v>0</v>
      </c>
      <c r="I52" s="11">
        <f t="shared" ref="I52:I54" si="28">E52/D52*100</f>
        <v>100</v>
      </c>
      <c r="J52" s="39"/>
    </row>
    <row r="53" spans="1:10" ht="78.75" customHeight="1" outlineLevel="1" x14ac:dyDescent="0.2">
      <c r="A53" s="37" t="s">
        <v>115</v>
      </c>
      <c r="B53" s="8" t="s">
        <v>114</v>
      </c>
      <c r="C53" s="11">
        <v>0</v>
      </c>
      <c r="D53" s="11">
        <v>51827</v>
      </c>
      <c r="E53" s="12">
        <v>51827</v>
      </c>
      <c r="F53" s="11">
        <f t="shared" ref="F53" si="29">E53-C53</f>
        <v>51827</v>
      </c>
      <c r="G53" s="34" t="e">
        <f t="shared" ref="G53" si="30">E53/C53*100</f>
        <v>#DIV/0!</v>
      </c>
      <c r="H53" s="11">
        <f t="shared" ref="H53" si="31">E53-D53</f>
        <v>0</v>
      </c>
      <c r="I53" s="11">
        <f t="shared" ref="I53" si="32">E53/D53*100</f>
        <v>100</v>
      </c>
      <c r="J53" s="39" t="s">
        <v>123</v>
      </c>
    </row>
    <row r="54" spans="1:10" ht="34.5" customHeight="1" outlineLevel="1" x14ac:dyDescent="0.2">
      <c r="A54" s="37" t="s">
        <v>80</v>
      </c>
      <c r="B54" s="8" t="s">
        <v>81</v>
      </c>
      <c r="C54" s="11">
        <v>5060.3</v>
      </c>
      <c r="D54" s="11">
        <v>5145.3</v>
      </c>
      <c r="E54" s="12">
        <v>5145.3</v>
      </c>
      <c r="F54" s="11">
        <f t="shared" si="26"/>
        <v>85</v>
      </c>
      <c r="G54" s="34">
        <f t="shared" si="5"/>
        <v>101.67974230776831</v>
      </c>
      <c r="H54" s="11">
        <f t="shared" si="27"/>
        <v>0</v>
      </c>
      <c r="I54" s="11">
        <f t="shared" si="28"/>
        <v>100</v>
      </c>
      <c r="J54" s="39"/>
    </row>
    <row r="55" spans="1:10" ht="25.5" x14ac:dyDescent="0.2">
      <c r="A55" s="23" t="s">
        <v>82</v>
      </c>
      <c r="B55" s="24" t="s">
        <v>83</v>
      </c>
      <c r="C55" s="25">
        <f>C56</f>
        <v>6000</v>
      </c>
      <c r="D55" s="25">
        <f>D56</f>
        <v>6000</v>
      </c>
      <c r="E55" s="25">
        <f>E56</f>
        <v>5314.5</v>
      </c>
      <c r="F55" s="25">
        <f>E55-C55</f>
        <v>-685.5</v>
      </c>
      <c r="G55" s="25">
        <f t="shared" si="5"/>
        <v>88.575000000000003</v>
      </c>
      <c r="H55" s="25">
        <f>E55-D55</f>
        <v>-685.5</v>
      </c>
      <c r="I55" s="25">
        <f>E55/D55*100</f>
        <v>88.575000000000003</v>
      </c>
      <c r="J55" s="26"/>
    </row>
    <row r="56" spans="1:10" ht="28.5" customHeight="1" outlineLevel="1" x14ac:dyDescent="0.2">
      <c r="A56" s="37" t="s">
        <v>84</v>
      </c>
      <c r="B56" s="8" t="s">
        <v>85</v>
      </c>
      <c r="C56" s="11">
        <v>6000</v>
      </c>
      <c r="D56" s="11">
        <v>6000</v>
      </c>
      <c r="E56" s="12">
        <v>5314.5</v>
      </c>
      <c r="F56" s="12">
        <f>E56-C56</f>
        <v>-685.5</v>
      </c>
      <c r="G56" s="34">
        <f t="shared" si="5"/>
        <v>88.575000000000003</v>
      </c>
      <c r="H56" s="12">
        <f>E56-D56</f>
        <v>-685.5</v>
      </c>
      <c r="I56" s="12">
        <f>E56/D56*100</f>
        <v>88.575000000000003</v>
      </c>
      <c r="J56" s="16" t="s">
        <v>119</v>
      </c>
    </row>
    <row r="57" spans="1:10" ht="51" customHeight="1" x14ac:dyDescent="0.2">
      <c r="A57" s="27" t="s">
        <v>86</v>
      </c>
      <c r="B57" s="24" t="s">
        <v>87</v>
      </c>
      <c r="C57" s="25">
        <f>C58</f>
        <v>11734.9</v>
      </c>
      <c r="D57" s="25">
        <f>D58</f>
        <v>5515.4</v>
      </c>
      <c r="E57" s="25">
        <f>E58</f>
        <v>5263.7</v>
      </c>
      <c r="F57" s="25">
        <f>E57-C57</f>
        <v>-6471.2</v>
      </c>
      <c r="G57" s="25">
        <f t="shared" si="5"/>
        <v>44.855090371456086</v>
      </c>
      <c r="H57" s="25">
        <f>E57-D57</f>
        <v>-251.69999999999982</v>
      </c>
      <c r="I57" s="25">
        <f>E57/D57*100</f>
        <v>95.436414403307097</v>
      </c>
      <c r="J57" s="26"/>
    </row>
    <row r="58" spans="1:10" ht="42.75" customHeight="1" outlineLevel="1" x14ac:dyDescent="0.2">
      <c r="A58" s="7" t="s">
        <v>88</v>
      </c>
      <c r="B58" s="8" t="s">
        <v>89</v>
      </c>
      <c r="C58" s="11">
        <v>11734.9</v>
      </c>
      <c r="D58" s="11">
        <v>5515.4</v>
      </c>
      <c r="E58" s="12">
        <v>5263.7</v>
      </c>
      <c r="F58" s="12">
        <f>E58-C58</f>
        <v>-6471.2</v>
      </c>
      <c r="G58" s="34">
        <f t="shared" si="5"/>
        <v>44.855090371456086</v>
      </c>
      <c r="H58" s="12">
        <f>E58-D58</f>
        <v>-251.69999999999982</v>
      </c>
      <c r="I58" s="12">
        <f>E58/D58*100</f>
        <v>95.436414403307097</v>
      </c>
      <c r="J58" s="16" t="s">
        <v>118</v>
      </c>
    </row>
    <row r="59" spans="1:10" ht="21" customHeight="1" x14ac:dyDescent="0.2">
      <c r="A59" s="29" t="s">
        <v>0</v>
      </c>
      <c r="B59" s="30"/>
      <c r="C59" s="31">
        <f>C8+C17+C21+C26+C31+C33+C40+C43+C45+C50+C55+C57</f>
        <v>3564386.5</v>
      </c>
      <c r="D59" s="31">
        <f>D8+D17+D21+D26+D31+D33+D40+D43+D45+D50+D55+D57</f>
        <v>4283626.4000000004</v>
      </c>
      <c r="E59" s="31">
        <f>E8+E17+E21+E26+E31+E33+E40+E43+E45+E50+E55+E57</f>
        <v>4116511.9</v>
      </c>
      <c r="F59" s="31">
        <f>E59-C59</f>
        <v>552125.39999999991</v>
      </c>
      <c r="G59" s="31">
        <f>E59/C59*100</f>
        <v>115.49005417902913</v>
      </c>
      <c r="H59" s="31">
        <f>E59-D59</f>
        <v>-167114.50000000047</v>
      </c>
      <c r="I59" s="31">
        <f>E59/D59*100</f>
        <v>96.098761087101323</v>
      </c>
      <c r="J59" s="26"/>
    </row>
    <row r="60" spans="1:10" ht="43.15" customHeight="1" x14ac:dyDescent="0.2">
      <c r="A60" s="1"/>
    </row>
    <row r="61" spans="1:10" ht="13.15" customHeight="1" x14ac:dyDescent="0.2">
      <c r="F61" s="38"/>
      <c r="H61" s="38"/>
    </row>
  </sheetData>
  <mergeCells count="9">
    <mergeCell ref="A3:J3"/>
    <mergeCell ref="F6:G6"/>
    <mergeCell ref="A6:A7"/>
    <mergeCell ref="B6:B7"/>
    <mergeCell ref="C6:C7"/>
    <mergeCell ref="D6:D7"/>
    <mergeCell ref="E6:E7"/>
    <mergeCell ref="J6:J7"/>
    <mergeCell ref="H6:I6"/>
  </mergeCells>
  <pageMargins left="7.874015748031496E-2" right="0.19685039370078741" top="0.19685039370078741" bottom="0.15748031496062992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Планирование расходов</vt:lpstr>
      <vt:lpstr>'Планирование расходов'!Область_печати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Виктория Скрипченко</cp:lastModifiedBy>
  <cp:lastPrinted>2022-04-25T03:03:42Z</cp:lastPrinted>
  <dcterms:created xsi:type="dcterms:W3CDTF">2002-03-11T10:22:12Z</dcterms:created>
  <dcterms:modified xsi:type="dcterms:W3CDTF">2024-03-29T02:13:43Z</dcterms:modified>
</cp:coreProperties>
</file>